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mateor-my.sharepoint.com/personal/doronz_mateor_com/Documents/Documents/לקוחות פעילים/משרד הבינוי והשיכון/מכרז מגרציה לענן 2022/מסמכי המכרז/מסמכי מכרז מעודכנים לאחר הבהרות 26.09.23/"/>
    </mc:Choice>
  </mc:AlternateContent>
  <xr:revisionPtr revIDLastSave="175" documentId="8_{DE124282-FC99-4E7E-919A-586E74BEA381}" xr6:coauthVersionLast="47" xr6:coauthVersionMax="47" xr10:uidLastSave="{FE28714C-264C-4403-9374-2D8FBA842266}"/>
  <bookViews>
    <workbookView xWindow="-110" yWindow="-110" windowWidth="19420" windowHeight="11500" tabRatio="747" activeTab="7" xr2:uid="{00000000-000D-0000-FFFF-FFFF00000000}"/>
  </bookViews>
  <sheets>
    <sheet name="מקרא" sheetId="2" r:id="rId1"/>
    <sheet name="טבלה 5.1.1" sheetId="1" r:id="rId2"/>
    <sheet name="טבלה 5.1.2" sheetId="5" r:id="rId3"/>
    <sheet name="טבלה 5.2.1 א" sheetId="13" r:id="rId4"/>
    <sheet name="טבלאות 5.2.1 ב" sheetId="14" r:id="rId5"/>
    <sheet name="טבלה 5.3" sheetId="15" r:id="rId6"/>
    <sheet name="טבלה 5.4" sheetId="8" r:id="rId7"/>
    <sheet name="טבלה 5.6" sheetId="12" r:id="rId8"/>
  </sheets>
  <definedNames>
    <definedName name="_Ref403938284" localSheetId="2">'טבלה 5.1.2'!$B$382</definedName>
    <definedName name="_Ref97637344" localSheetId="4">'טבלאות 5.2.1 ב'!$B$20</definedName>
    <definedName name="_Toc345492034" localSheetId="6">'טבלה 5.4'!$B$12</definedName>
    <definedName name="_Toc54878998" localSheetId="6">'טבלה 5.4'!$B$11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2" l="1"/>
  <c r="E27" i="8"/>
  <c r="I67" i="5"/>
  <c r="K67" i="5"/>
  <c r="M67" i="5"/>
  <c r="E14" i="8"/>
  <c r="L7" i="8" s="1"/>
  <c r="H41" i="8"/>
  <c r="I41" i="8" s="1"/>
  <c r="H34" i="8"/>
  <c r="L7" i="1"/>
  <c r="D20" i="12" l="1"/>
  <c r="E20" i="12" s="1"/>
  <c r="I11" i="1"/>
  <c r="I12" i="1"/>
  <c r="I13" i="1"/>
  <c r="I14" i="1"/>
  <c r="I15" i="1"/>
  <c r="I16" i="1"/>
  <c r="I17" i="1"/>
  <c r="I18" i="1"/>
  <c r="I19" i="1"/>
  <c r="I20" i="1"/>
  <c r="I21" i="1"/>
  <c r="I22" i="1"/>
  <c r="I23" i="1"/>
  <c r="I10" i="1"/>
  <c r="M56" i="5"/>
  <c r="I56" i="5"/>
  <c r="K56" i="5" s="1"/>
  <c r="M55" i="5"/>
  <c r="I55" i="5"/>
  <c r="K55" i="5" s="1"/>
  <c r="M54" i="5"/>
  <c r="I54" i="5"/>
  <c r="K54" i="5" s="1"/>
  <c r="M53" i="5"/>
  <c r="I53" i="5"/>
  <c r="K53" i="5" s="1"/>
  <c r="M52" i="5"/>
  <c r="E30" i="8" s="1"/>
  <c r="H30" i="8" s="1"/>
  <c r="I52" i="5"/>
  <c r="K52" i="5" s="1"/>
  <c r="M31" i="5"/>
  <c r="I31" i="5"/>
  <c r="K31" i="5" s="1"/>
  <c r="M30" i="5"/>
  <c r="I30" i="5"/>
  <c r="K30" i="5" s="1"/>
  <c r="M29" i="5"/>
  <c r="I29" i="5"/>
  <c r="K29" i="5" s="1"/>
  <c r="M28" i="5"/>
  <c r="I28" i="5"/>
  <c r="K28" i="5" s="1"/>
  <c r="M27" i="5"/>
  <c r="I27" i="5"/>
  <c r="K27" i="5" s="1"/>
  <c r="J8" i="1" l="1"/>
  <c r="E26" i="8"/>
  <c r="K9" i="14"/>
  <c r="K8" i="14"/>
  <c r="K7" i="14"/>
  <c r="E9" i="14"/>
  <c r="E8" i="14"/>
  <c r="E7" i="14"/>
  <c r="M48" i="5"/>
  <c r="I48" i="5"/>
  <c r="K48" i="5" s="1"/>
  <c r="I57" i="5"/>
  <c r="K57" i="5" s="1"/>
  <c r="I32" i="5"/>
  <c r="M50" i="5"/>
  <c r="I50" i="5"/>
  <c r="K50" i="5" s="1"/>
  <c r="M49" i="5"/>
  <c r="I49" i="5"/>
  <c r="K49" i="5" s="1"/>
  <c r="M47" i="5"/>
  <c r="I47" i="5"/>
  <c r="K47" i="5" s="1"/>
  <c r="M46" i="5"/>
  <c r="I46" i="5"/>
  <c r="K46" i="5" s="1"/>
  <c r="E19" i="12"/>
  <c r="H6" i="15"/>
  <c r="I3" i="15" s="1"/>
  <c r="L3" i="15" s="1"/>
  <c r="H22" i="8"/>
  <c r="H32" i="8"/>
  <c r="M44" i="5"/>
  <c r="I44" i="5"/>
  <c r="K44" i="5" s="1"/>
  <c r="M43" i="5"/>
  <c r="I43" i="5"/>
  <c r="K43" i="5" s="1"/>
  <c r="M42" i="5"/>
  <c r="I42" i="5"/>
  <c r="K42" i="5" s="1"/>
  <c r="M41" i="5"/>
  <c r="I41" i="5"/>
  <c r="K41" i="5" s="1"/>
  <c r="M37" i="5"/>
  <c r="I37" i="5"/>
  <c r="K37" i="5" s="1"/>
  <c r="M36" i="5"/>
  <c r="I36" i="5"/>
  <c r="K36" i="5" s="1"/>
  <c r="M35" i="5"/>
  <c r="I35" i="5"/>
  <c r="K35" i="5" s="1"/>
  <c r="M24" i="5"/>
  <c r="I24" i="5"/>
  <c r="K24" i="5" s="1"/>
  <c r="M23" i="5"/>
  <c r="I23" i="5"/>
  <c r="K23" i="5" s="1"/>
  <c r="M22" i="5"/>
  <c r="I22" i="5"/>
  <c r="K22" i="5" s="1"/>
  <c r="M12" i="5"/>
  <c r="I12" i="5"/>
  <c r="K12" i="5" s="1"/>
  <c r="M11" i="5"/>
  <c r="I11" i="5"/>
  <c r="K11" i="5" s="1"/>
  <c r="M10" i="5"/>
  <c r="I10" i="5"/>
  <c r="K10" i="5" s="1"/>
  <c r="M40" i="5"/>
  <c r="I40" i="5"/>
  <c r="K40" i="5" s="1"/>
  <c r="I18" i="13"/>
  <c r="I17" i="13"/>
  <c r="I16" i="13"/>
  <c r="I15" i="13"/>
  <c r="I14" i="13"/>
  <c r="I13" i="13"/>
  <c r="I12" i="13"/>
  <c r="I11" i="13"/>
  <c r="I10" i="13"/>
  <c r="I9" i="13"/>
  <c r="I6" i="13"/>
  <c r="N3" i="14" l="1"/>
  <c r="L3" i="13"/>
  <c r="E28" i="8"/>
  <c r="H28" i="8" s="1"/>
  <c r="E29" i="8"/>
  <c r="H29" i="8" s="1"/>
  <c r="H10" i="14"/>
  <c r="E19" i="13" s="1"/>
  <c r="F10" i="14"/>
  <c r="I10" i="14"/>
  <c r="F19" i="13" s="1"/>
  <c r="G10" i="14"/>
  <c r="F8" i="13" s="1"/>
  <c r="M69" i="5"/>
  <c r="M68" i="5"/>
  <c r="M66" i="5"/>
  <c r="M65" i="5"/>
  <c r="M64" i="5"/>
  <c r="M63" i="5"/>
  <c r="M62" i="5"/>
  <c r="M61" i="5"/>
  <c r="M60" i="5"/>
  <c r="M59" i="5"/>
  <c r="M58" i="5"/>
  <c r="M38" i="5"/>
  <c r="I38" i="5"/>
  <c r="K38" i="5" s="1"/>
  <c r="M34" i="5"/>
  <c r="I34" i="5"/>
  <c r="K34" i="5" s="1"/>
  <c r="M25" i="5"/>
  <c r="M21" i="5"/>
  <c r="E25" i="8" s="1"/>
  <c r="M19" i="5"/>
  <c r="M18" i="5"/>
  <c r="M17" i="5"/>
  <c r="M16" i="5"/>
  <c r="M15" i="5"/>
  <c r="E24" i="8" s="1"/>
  <c r="M13" i="5"/>
  <c r="M9" i="5"/>
  <c r="E23" i="8" s="1"/>
  <c r="I9" i="5"/>
  <c r="K9" i="5" s="1"/>
  <c r="I69" i="5"/>
  <c r="I68" i="5"/>
  <c r="I66" i="5"/>
  <c r="I65" i="5"/>
  <c r="I64" i="5"/>
  <c r="I63" i="5"/>
  <c r="I62" i="5"/>
  <c r="I61" i="5"/>
  <c r="I60" i="5"/>
  <c r="I59" i="5"/>
  <c r="I58" i="5"/>
  <c r="K32" i="5"/>
  <c r="I25" i="5"/>
  <c r="K25" i="5" s="1"/>
  <c r="I21" i="5"/>
  <c r="K21" i="5" s="1"/>
  <c r="I19" i="5"/>
  <c r="K19" i="5" s="1"/>
  <c r="I18" i="5"/>
  <c r="K18" i="5" s="1"/>
  <c r="I17" i="5"/>
  <c r="K17" i="5" s="1"/>
  <c r="I16" i="5"/>
  <c r="K16" i="5" s="1"/>
  <c r="I15" i="5"/>
  <c r="K15" i="5" s="1"/>
  <c r="I13" i="5"/>
  <c r="E8" i="13" l="1"/>
  <c r="E20" i="13" s="1"/>
  <c r="E31" i="8"/>
  <c r="F20" i="13"/>
  <c r="E9" i="12" s="1"/>
  <c r="M70" i="5"/>
  <c r="K61" i="5"/>
  <c r="K66" i="5"/>
  <c r="K63" i="5"/>
  <c r="K58" i="5"/>
  <c r="K59" i="5"/>
  <c r="K68" i="5"/>
  <c r="K64" i="5"/>
  <c r="K62" i="5"/>
  <c r="K69" i="5"/>
  <c r="K60" i="5"/>
  <c r="K65" i="5"/>
  <c r="K13" i="5"/>
  <c r="E35" i="8" l="1"/>
  <c r="K70" i="5"/>
  <c r="E8" i="12" s="1"/>
  <c r="E18" i="12" l="1"/>
  <c r="E11" i="12"/>
  <c r="L33" i="1"/>
  <c r="E22" i="12" s="1"/>
  <c r="I37" i="1"/>
  <c r="I34" i="1"/>
  <c r="I35" i="1"/>
  <c r="I36" i="1"/>
  <c r="J34" i="1" l="1"/>
  <c r="L3" i="1" s="1"/>
  <c r="I25" i="1"/>
  <c r="I26" i="1"/>
  <c r="I27" i="1"/>
  <c r="I28" i="1"/>
  <c r="I29" i="1"/>
  <c r="I24" i="1"/>
  <c r="H10" i="8" l="1"/>
  <c r="H11" i="8"/>
  <c r="H19" i="8"/>
  <c r="H12" i="8"/>
  <c r="H20" i="8"/>
  <c r="H13" i="8"/>
  <c r="H21" i="8"/>
  <c r="H23" i="8"/>
  <c r="H24" i="8"/>
  <c r="H25" i="8"/>
  <c r="H26" i="8"/>
  <c r="H27" i="8"/>
  <c r="H33" i="8"/>
  <c r="H9" i="8"/>
  <c r="H8" i="8"/>
  <c r="I8" i="8" l="1"/>
  <c r="I19" i="8"/>
  <c r="I3" i="8" l="1"/>
  <c r="L3" i="8" s="1"/>
  <c r="E10" i="12"/>
  <c r="E12" i="12" s="1"/>
  <c r="E17" i="12"/>
  <c r="E23" i="12" s="1"/>
  <c r="E25" i="12" l="1"/>
</calcChain>
</file>

<file path=xl/sharedStrings.xml><?xml version="1.0" encoding="utf-8"?>
<sst xmlns="http://schemas.openxmlformats.org/spreadsheetml/2006/main" count="800" uniqueCount="532">
  <si>
    <t>תפקיד / מקצוע</t>
  </si>
  <si>
    <t>ארכיטקט/מהנדס מערכת</t>
  </si>
  <si>
    <t>מומחה אבטחת מידע אפליקטיבית</t>
  </si>
  <si>
    <t>מנתח מערכות</t>
  </si>
  <si>
    <t>סעיפים רלבנטיים במכרז</t>
  </si>
  <si>
    <t>#</t>
  </si>
  <si>
    <t>טבלה 5.1.1 – מחירון שירותי כ"א</t>
  </si>
  <si>
    <t>המציע נדרש למלא את מחירי שעות העבודה הנדרשים על ידו עבור כל סוג מקצוע/תפקיד. במידה שהטבלה איננה מכסה את כל סוגי השירותים (סוגי התפקידים) שבמסגרת ההצעה, יוסיף המציע את המחיר לשירות החסר בשורות האחרונות של הטבלה</t>
  </si>
  <si>
    <t>מקרא</t>
  </si>
  <si>
    <t>שדה להזנת נתונים - רשות</t>
  </si>
  <si>
    <t>שדה מחושב</t>
  </si>
  <si>
    <t>קישור (HyperLink)</t>
  </si>
  <si>
    <r>
      <t xml:space="preserve">שדה להזנת נתונים - </t>
    </r>
    <r>
      <rPr>
        <b/>
        <u/>
        <sz val="14"/>
        <color theme="1"/>
        <rFont val="Calibri"/>
        <family val="2"/>
        <scheme val="minor"/>
      </rPr>
      <t>חובה</t>
    </r>
    <r>
      <rPr>
        <sz val="11"/>
        <color theme="1"/>
        <rFont val="Calibri"/>
        <family val="2"/>
        <charset val="177"/>
        <scheme val="minor"/>
      </rPr>
      <t xml:space="preserve"> על המציע למלא אותו</t>
    </r>
  </si>
  <si>
    <t>בדיקה תא</t>
  </si>
  <si>
    <t>סטאטוס גיליון</t>
  </si>
  <si>
    <t>הערות</t>
  </si>
  <si>
    <t>בדיקת טבלה</t>
  </si>
  <si>
    <t>רכיב עלות</t>
  </si>
  <si>
    <t>מחיר יח' (בש"ח)</t>
  </si>
  <si>
    <t>סה"כ עלות ליח' (אספקה והתקנה)</t>
  </si>
  <si>
    <t>הערות והפניות לסעיפי המכרז</t>
  </si>
  <si>
    <t>A</t>
  </si>
  <si>
    <t>B</t>
  </si>
  <si>
    <t>C</t>
  </si>
  <si>
    <t>D</t>
  </si>
  <si>
    <t>כלי CASE</t>
  </si>
  <si>
    <t>כמות כוללת</t>
  </si>
  <si>
    <t>עלות כוללת לרכיב</t>
  </si>
  <si>
    <t>##</t>
  </si>
  <si>
    <t>3.10</t>
  </si>
  <si>
    <t>4.1</t>
  </si>
  <si>
    <t>4.2</t>
  </si>
  <si>
    <t>סוג השירות</t>
  </si>
  <si>
    <t>מחיר (₪)</t>
  </si>
  <si>
    <t>תכנון, ניהול ובקרה</t>
  </si>
  <si>
    <t>כח-אדם לתכנון, ניהול ובקרה</t>
  </si>
  <si>
    <t>4.4.1</t>
  </si>
  <si>
    <t>4.4.2</t>
  </si>
  <si>
    <t>4.4.3</t>
  </si>
  <si>
    <t>4.4.4</t>
  </si>
  <si>
    <t>4.4.6</t>
  </si>
  <si>
    <t>4.4.7</t>
  </si>
  <si>
    <t>4.4.8</t>
  </si>
  <si>
    <t>תכנון קיבולת - Capacity Planning</t>
  </si>
  <si>
    <t>בדיקה גיליון</t>
  </si>
  <si>
    <t>סימון</t>
  </si>
  <si>
    <t>שם</t>
  </si>
  <si>
    <t>כמות להשוואת ההצעות</t>
  </si>
  <si>
    <t>מחיר שהוצע</t>
  </si>
  <si>
    <t xml:space="preserve">עלות להשוואת הצעות </t>
  </si>
  <si>
    <r>
      <t xml:space="preserve">כל המחירים יוצגו בש"ח </t>
    </r>
    <r>
      <rPr>
        <b/>
        <u/>
        <sz val="28"/>
        <color theme="1"/>
        <rFont val="Calibri"/>
        <family val="2"/>
        <charset val="177"/>
        <scheme val="minor"/>
      </rPr>
      <t>לא</t>
    </r>
    <r>
      <rPr>
        <sz val="28"/>
        <color theme="1"/>
        <rFont val="Calibri"/>
        <family val="2"/>
        <charset val="177"/>
        <scheme val="minor"/>
      </rPr>
      <t xml:space="preserve"> כולל מע"מ</t>
    </r>
  </si>
  <si>
    <t>עלות תחזוקה שנתית (ליח' אחת)</t>
  </si>
  <si>
    <t>E</t>
  </si>
  <si>
    <t>F</t>
  </si>
  <si>
    <t>G</t>
  </si>
  <si>
    <t>H</t>
  </si>
  <si>
    <t>תעריף שעה מרבי (₪)</t>
  </si>
  <si>
    <t xml:space="preserve">מנהל הפעילות </t>
  </si>
  <si>
    <t xml:space="preserve"> -----</t>
  </si>
  <si>
    <t xml:space="preserve"> --------------------</t>
  </si>
  <si>
    <t>4.2.4.1
מועסק במשרה מלאה המתן השירותים</t>
  </si>
  <si>
    <t>מנהל תוכניות עבודה (PMO)</t>
  </si>
  <si>
    <t>4.2.4.2
מועסק במשרה מלאה המתן השירותים</t>
  </si>
  <si>
    <t>תעריף שעה מוצע (₪)</t>
  </si>
  <si>
    <t>4.2.4.3</t>
  </si>
  <si>
    <t xml:space="preserve">מנהל פיתוח </t>
  </si>
  <si>
    <t>4.2.4.4</t>
  </si>
  <si>
    <t>מנתח מערכות זוטר</t>
  </si>
  <si>
    <t>4.2.4.6</t>
  </si>
  <si>
    <t xml:space="preserve">בודק תוכנה </t>
  </si>
  <si>
    <t>בודק תוכנה זוטר</t>
  </si>
  <si>
    <t>4.2.4.7</t>
  </si>
  <si>
    <t>4.2.4.8</t>
  </si>
  <si>
    <t>4.2.4.5</t>
  </si>
  <si>
    <t>איש DevOps</t>
  </si>
  <si>
    <t>4.2.4.9</t>
  </si>
  <si>
    <t>איש DevOps זוטר</t>
  </si>
  <si>
    <t xml:space="preserve">DBA אפליקטיבי </t>
  </si>
  <si>
    <t>4.2.4.10</t>
  </si>
  <si>
    <t>4.2.4.11</t>
  </si>
  <si>
    <t>תומך אפליקטיבי / מטמיע</t>
  </si>
  <si>
    <t>מפתח הדרכה / מדריך</t>
  </si>
  <si>
    <t>מפתח</t>
  </si>
  <si>
    <t>מפתח זוטר</t>
  </si>
  <si>
    <t>ארכיטקט ענן</t>
  </si>
  <si>
    <t>תפעול תשתיות ענן</t>
  </si>
  <si>
    <t>איש FinOps</t>
  </si>
  <si>
    <t xml:space="preserve"> -----------</t>
  </si>
  <si>
    <t>טבלה 5.1.1 א' - מחירון שירותי כ"א</t>
  </si>
  <si>
    <t>טבלה 5.1.1 ב' - מחירון שירותי כ"א עבור תכולה אופציונאלית של שירותי ענן</t>
  </si>
  <si>
    <t>4.2.4.12, 4.4.6</t>
  </si>
  <si>
    <r>
      <t xml:space="preserve">משקל (%)
</t>
    </r>
    <r>
      <rPr>
        <sz val="9"/>
        <color theme="1"/>
        <rFont val="Arial"/>
        <family val="2"/>
      </rPr>
      <t>(מתוך תעריף שעה ממוצע)</t>
    </r>
  </si>
  <si>
    <t>בדיקת טבלה ב'</t>
  </si>
  <si>
    <t>בדיקת טבלה א'</t>
  </si>
  <si>
    <t>2.0.3.2	ס"ק ד'</t>
  </si>
  <si>
    <t>מומחה אבטחת מידע ענן</t>
  </si>
  <si>
    <t>תעריף שעה ממוצע  (₪)</t>
  </si>
  <si>
    <t>תעריף שעה ממוצע שירותי ענן (₪)</t>
  </si>
  <si>
    <t>5.1</t>
  </si>
  <si>
    <t>5.2</t>
  </si>
  <si>
    <t>טבלה 5.1.2 – מחירון רישוי ותוכנות מדף</t>
  </si>
  <si>
    <r>
      <t xml:space="preserve">אספקה </t>
    </r>
    <r>
      <rPr>
        <b/>
        <u/>
        <sz val="11"/>
        <color rgb="FF000000"/>
        <rFont val="Arial"/>
        <family val="2"/>
      </rPr>
      <t>בלבד</t>
    </r>
  </si>
  <si>
    <r>
      <t xml:space="preserve">התקנה </t>
    </r>
    <r>
      <rPr>
        <b/>
        <u/>
        <sz val="11"/>
        <color rgb="FF000000"/>
        <rFont val="Arial"/>
        <family val="2"/>
      </rPr>
      <t>בלבד</t>
    </r>
  </si>
  <si>
    <t>סוג יחידת מידה</t>
  </si>
  <si>
    <t>תיאור יחידת מידה</t>
  </si>
  <si>
    <t>עלות תחזוקה שנתית כוללת</t>
  </si>
  <si>
    <t xml:space="preserve">סה"כ עלות רישוי ותוכנות מדף עבור מערכות מנהל תוכניות סיוע בדיור </t>
  </si>
  <si>
    <t xml:space="preserve">כלי אוטומציה לבדיקות ממשקים / API Testing </t>
  </si>
  <si>
    <t>3.2.3.4.2</t>
  </si>
  <si>
    <t>3.2.3.2</t>
  </si>
  <si>
    <t>פקדים עבור ממשק המשתמש</t>
  </si>
  <si>
    <r>
      <t xml:space="preserve">3.2.3.3 ד'.
עבור ממשק המשתמש, יש לפרט כל פקד / חבילת פקדים </t>
    </r>
    <r>
      <rPr>
        <b/>
        <u/>
        <sz val="11"/>
        <color theme="1"/>
        <rFont val="Arial"/>
        <family val="2"/>
      </rPr>
      <t>בנפרד</t>
    </r>
  </si>
  <si>
    <t>תיאור מפורט</t>
  </si>
  <si>
    <t xml:space="preserve">מערכת מסייעת בזמן אמת (EPSS) </t>
  </si>
  <si>
    <t>3.2.5.2</t>
  </si>
  <si>
    <t xml:space="preserve">ניטור אפליקטיבי / Application Performance Monitoring (APM) </t>
  </si>
  <si>
    <t>3.2.6.2</t>
  </si>
  <si>
    <t>פירוט</t>
  </si>
  <si>
    <t>מחיר (בש"ח)</t>
  </si>
  <si>
    <t>הערות והפניות לסעיפי המפרט הטכני</t>
  </si>
  <si>
    <t>בדיקה</t>
  </si>
  <si>
    <t>אמדן שעות עבודה לביצוע</t>
  </si>
  <si>
    <t xml:space="preserve">2.0.2 עד 2.0.5
4.0.5.1
</t>
  </si>
  <si>
    <t>תת-פרויקט הסבה טכנולוגית של מערכת הסיוע בדיור (תת-הפרויקט המרכזי)</t>
  </si>
  <si>
    <t>תת-פרויקט אפיון על (HLD) לכל תתי-הפרויקטים (Epics) שבסעיפים 2.0.2 עד 2.0.5</t>
  </si>
  <si>
    <t>2.0.3.1 א'
4.0.5.2</t>
  </si>
  <si>
    <t>שלב א' – אפליקציית החברות (Silverlight) - הפרדת רכיבי שרת ולקוח עבור המערכת הקיימת</t>
  </si>
  <si>
    <t xml:space="preserve">שלב א' – אפליקציית החברות (Silverlight) - הסבת ממשקים בין שרת ללקוח עבור המערכת הקיימת מ WCF ל Rest API </t>
  </si>
  <si>
    <t>2.0.3.1 ב'
4.0.5.2</t>
  </si>
  <si>
    <t>2.0.3.1 ג'
4.0.5.2</t>
  </si>
  <si>
    <t>2.0.3.1 ד'
4.0.5.2</t>
  </si>
  <si>
    <t>2.0.3.1 ה'
4.0.5.2</t>
  </si>
  <si>
    <t>2.0.3.1 ו'
4.0.5.2</t>
  </si>
  <si>
    <t xml:space="preserve">שלב א' – אפליקציית החברות (Silverlight) - הסבה של ממשק המשתמש (UI) של אפליקציית החברות מ- Silverlight ל Angular / dot.Net Core </t>
  </si>
  <si>
    <t>שלב א' – אפליקציית החברות (Silverlight) - הסבה טכנולוגית של רכיבי שרת ה ESB לגרסה עדכנית של dot.Net Core</t>
  </si>
  <si>
    <t>שלב א' – אפליקציית החברות (Silverlight) - הסבה / פיתוח מחדש של תהליכי העבודה ויכולות פונקציונליות בתשתית החדשה</t>
  </si>
  <si>
    <t>שלב א' – אפליקציית החברות (Silverlight) - הקמת פתרון ניהול מסמכים חדש</t>
  </si>
  <si>
    <t>2.0.3.1 ז'
4.0.5.2</t>
  </si>
  <si>
    <t>2.0.3.2 א'
4.0.5.2</t>
  </si>
  <si>
    <t xml:space="preserve">	שלב ב' – מערכת הסיוע בדיור המשרדית (WinForms) -  השלמת הסבת ממשקים בין שרת ללקוח עבור המערכת הקיימת מ WCF ל Rest API </t>
  </si>
  <si>
    <t xml:space="preserve">שלב ב' – מערכת הסיוע בדיור המשרדית (WinForms) -  הסבה של ממשק המשתמש (UI) של אפליקציית החברות מ- Silverlight ל Angular / dot.Net Core </t>
  </si>
  <si>
    <t>שלב ב' – מערכת הסיוע בדיור המשרדית (WinForms) -  הסבה טכנולוגית של רכיבי שרת ה ESB לגרסה עדכנית של dot.Net Core</t>
  </si>
  <si>
    <t>2.0.3.2 ב'
4.0.5.2</t>
  </si>
  <si>
    <t>2.0.3.2 ג'
4.0.5.2</t>
  </si>
  <si>
    <t>סה"כ אמדן שעות עבודה לביצוע</t>
  </si>
  <si>
    <t>סה"כ מחיר (בש"ח)</t>
  </si>
  <si>
    <t>גורם אליו מתממשקים</t>
  </si>
  <si>
    <t>פירוט הממשקים</t>
  </si>
  <si>
    <t>מערכת נכסים</t>
  </si>
  <si>
    <t>מידע אודות דירות שהתפנו</t>
  </si>
  <si>
    <t>נספח 2.2.4 סעיף 1.1</t>
  </si>
  <si>
    <t>מערכת הגרלות</t>
  </si>
  <si>
    <t>ממשקים מול משרד הקליטה</t>
  </si>
  <si>
    <t xml:space="preserve">קבלת פרטי עולים חדשים </t>
  </si>
  <si>
    <t xml:space="preserve">קבלת פרטי חיילים בודדים </t>
  </si>
  <si>
    <t xml:space="preserve">קבלת רשימת עולים חדשים הממתינים לדיור ציבורי </t>
  </si>
  <si>
    <t xml:space="preserve">קבלת פרטי עולים אשר לקחו חלק בניטרול הכור בצ'רנוביל </t>
  </si>
  <si>
    <t>נספח 2.2.4 סעיף 2.1.1</t>
  </si>
  <si>
    <t>נספח 2.2.4 סעיף 2.1.2</t>
  </si>
  <si>
    <t>נספח 2.2.4 סעיף 2.1.3</t>
  </si>
  <si>
    <t>נספח 2.2.4 סעיף 2.1.4</t>
  </si>
  <si>
    <t>ממשקים מול צה"ל</t>
  </si>
  <si>
    <t>קבלת פרטי חיילים בודדים שהשתחררו</t>
  </si>
  <si>
    <t>נספח 2.2.4 סעיף 2.2.1</t>
  </si>
  <si>
    <t>נספח 2.2.4 סעיף 2.2.2</t>
  </si>
  <si>
    <t>ממשקים מול הרשות לזכויות ניצולי שואה</t>
  </si>
  <si>
    <t>נספח 2.2.4 סעיף 2.3.1</t>
  </si>
  <si>
    <t>נספח 2.2.4 סעיף 2.3.2</t>
  </si>
  <si>
    <t>נספח 2.2.4 סעיף 2.3.3</t>
  </si>
  <si>
    <t>סיוע בשכר דירה לניצולי שואה</t>
  </si>
  <si>
    <t>סיוע בשכר דירה לנכי רדיפות הנאצים</t>
  </si>
  <si>
    <t>סיוע בשכר דירה לנכי המלחמה בנאצים</t>
  </si>
  <si>
    <t>ממשקים מול משרד הביטחון</t>
  </si>
  <si>
    <t>סיוע בשכר דירה לותיקי מלחמת העולם השנייה / וטרנים</t>
  </si>
  <si>
    <t>נספח 2.2.4 סעיף 2.4.1</t>
  </si>
  <si>
    <t>נספח 2.2.4 סעיף 2.5.1</t>
  </si>
  <si>
    <t>ממשקים מול משרד הבריאות</t>
  </si>
  <si>
    <t>8.1</t>
  </si>
  <si>
    <t>8.2</t>
  </si>
  <si>
    <t>נספח 2.2.4 סעיף 2.5.2</t>
  </si>
  <si>
    <t>נספח 2.2.4 סעיף 2.6.1</t>
  </si>
  <si>
    <t>אימות לפני מתן סיוע בשכ"ד</t>
  </si>
  <si>
    <t>גריעה של מאושפזים מרשימת הזכאים</t>
  </si>
  <si>
    <t>ממשקים מול משרד הרווחה</t>
  </si>
  <si>
    <t>9.1</t>
  </si>
  <si>
    <t>9.2</t>
  </si>
  <si>
    <t>נספח 2.2.4 סעיף 2.7.1</t>
  </si>
  <si>
    <t>נספח 2.2.4 סעיף 2.6.2</t>
  </si>
  <si>
    <t>גריעה של דיירים מרשימת הזכאים</t>
  </si>
  <si>
    <t>נספח 2.2.4 סעיף 2.8.1</t>
  </si>
  <si>
    <t>העברת הסיוע ו/או המענקים  ו/או סיוע בהחזרי משכנתא לזכאים אשר מנהלים חשבון בבנק מסחרי</t>
  </si>
  <si>
    <t>ממשקים מול בנק הדואר</t>
  </si>
  <si>
    <t>11.1</t>
  </si>
  <si>
    <t>11.2</t>
  </si>
  <si>
    <t>נספח 2.2.4 סעיף 2.8.2</t>
  </si>
  <si>
    <t>נספח 2.2.4 סעיף 2.9.1</t>
  </si>
  <si>
    <t>העברת הסיוע ו/או המענקים לזכאים אשר מנהלים חשבון בבנק הדואר</t>
  </si>
  <si>
    <t>ממשקים מול מרכז סליקה בנקאי (מס"ב)</t>
  </si>
  <si>
    <t>נספח 2.2.4 סעיף 2.9.2</t>
  </si>
  <si>
    <t>נספח 2.2.4 סעיף 2.10.1</t>
  </si>
  <si>
    <t>אימות פרטי חשבון בנק של זכאי - ממשק יוצא</t>
  </si>
  <si>
    <t>אימות פרטי חשבון בנק של זכאי - ממשק נכנס</t>
  </si>
  <si>
    <t>ממשקים מול מערכת ה GIS של המשרד</t>
  </si>
  <si>
    <t>נספח 2.2.4 סעיף 2.11.1</t>
  </si>
  <si>
    <t>אימות כי הנכס המדווח במסגרת סיוע בשכר דירה נמצא בכתובת המשמשת למגורים</t>
  </si>
  <si>
    <t>ממשקים מול בנקים למשכנתאות</t>
  </si>
  <si>
    <t>נספח 2.2.4 סעיף 2.12.1</t>
  </si>
  <si>
    <t>נספח 2.2.4 סעיף 2.11.2</t>
  </si>
  <si>
    <t>נספח 2.2.4 סעיף 2.11.3</t>
  </si>
  <si>
    <t>נספח 2.2.4 סעיף 2.11.4</t>
  </si>
  <si>
    <t>נספח 2.2.4 סעיף 2.11.5</t>
  </si>
  <si>
    <t>נספח 2.2.4 סעיף 2.11.6</t>
  </si>
  <si>
    <t>נספח 2.2.4 סעיף 2.11.7</t>
  </si>
  <si>
    <t>טיפול בקליטת קובץ זכאויות</t>
  </si>
  <si>
    <t>שליחת קובץ תשובות לממשק זכאויות</t>
  </si>
  <si>
    <t>שליחת תשובות קובץ משכנתאות</t>
  </si>
  <si>
    <t>קליטת קובץ משכנתאות</t>
  </si>
  <si>
    <t>ממשקים מול מרכבה</t>
  </si>
  <si>
    <t>נספח 2.2.4 סעיף 2.13.1</t>
  </si>
  <si>
    <t>נספח 2.2.4 סעיף 2.12.2</t>
  </si>
  <si>
    <t>נספח 2.2.4 סעיף 2.12.3</t>
  </si>
  <si>
    <t>נספח 2.2.4 סעיף 2.12.4</t>
  </si>
  <si>
    <t>דיווח על תשלומי סיוע בשכ"ד</t>
  </si>
  <si>
    <t>דיווח פרטני על החזרים</t>
  </si>
  <si>
    <t>דיווח אודות משכנתאות שנתנו ע"י בנק למשכנתאות ואושרו ע"י המשרד עבור משכנתא תקציבית</t>
  </si>
  <si>
    <t>תשלומים למוטבים (כתחליף למס"ב)</t>
  </si>
  <si>
    <t>ממשקים מול חברות מאכלסות</t>
  </si>
  <si>
    <t>הקצאת דירה לזכאי לדיור ציבורי שהגיע תורו</t>
  </si>
  <si>
    <t>דיווח על הסכמה / סירוב לקבלת הדירה המוצעת בדיור הציבורי</t>
  </si>
  <si>
    <t>דיווח על איכלוס בפועל</t>
  </si>
  <si>
    <t>פרטי דייר בדיור ציבורי לצורך קביעת שכ"ד (מדרוג)</t>
  </si>
  <si>
    <t>קביעת גובה שכ"ד לזכאי</t>
  </si>
  <si>
    <t>קבלת בקשות לשיפור תנאי דיור</t>
  </si>
  <si>
    <t>רשימת כל הדיירים בדיור הציבורי</t>
  </si>
  <si>
    <t>16.1</t>
  </si>
  <si>
    <t>נספח 2.2.4 סעיף 2.14.1</t>
  </si>
  <si>
    <t>16.2</t>
  </si>
  <si>
    <t>נספח 2.2.4 סעיף 2.13.2</t>
  </si>
  <si>
    <t>נספח 2.2.4 סעיף 2.13.3</t>
  </si>
  <si>
    <t>נספח 2.2.4 סעיף 2.13.4</t>
  </si>
  <si>
    <t>נספח 2.2.4 סעיף 2.13.5</t>
  </si>
  <si>
    <t>נספח 2.2.4 סעיף 2.13.6</t>
  </si>
  <si>
    <t>נספח 2.2.4 סעיף 2.13.7</t>
  </si>
  <si>
    <t>ממשקים מול עמידר</t>
  </si>
  <si>
    <t>עולים חדשים : מקבצי דיור – עוזבים</t>
  </si>
  <si>
    <t>עולים חדשים : מקבצי דיור – נכנסים</t>
  </si>
  <si>
    <t>17.1</t>
  </si>
  <si>
    <t>17.2</t>
  </si>
  <si>
    <t>נספח 2.2.4 סעיף 2.14.2</t>
  </si>
  <si>
    <t>נספח 2.2.4 סעיף 2.15.1</t>
  </si>
  <si>
    <t>ממשקים מול חברות כלכליות של רשויות מקומיות (אשקלון וראשון)</t>
  </si>
  <si>
    <t>נספח 2.2.4 סעיף 2.16.1</t>
  </si>
  <si>
    <t>נספח 2.2.4 סעיף 2.15.2</t>
  </si>
  <si>
    <t>18.1</t>
  </si>
  <si>
    <t>18.2</t>
  </si>
  <si>
    <t>עולים חדשים : מבנים של חברות כלכליות – נכנסים</t>
  </si>
  <si>
    <t>עולים חדשים : מבנים של חברות כלכליות – עוזבים</t>
  </si>
  <si>
    <t>ממשקים מול עמיגור</t>
  </si>
  <si>
    <t>עולים חדשים : מרכזי קליטה מוסבים – נכנסים</t>
  </si>
  <si>
    <t>עולים חדשים : מרכזי קליטה מוסבים – עוזבים</t>
  </si>
  <si>
    <t>נספח 2.2.4 סעיף 2.17.1</t>
  </si>
  <si>
    <t>נספח 2.2.4 סעיף 2.16.2</t>
  </si>
  <si>
    <t>ממשקים מול רשות האוכלוסין וההגירה</t>
  </si>
  <si>
    <t>נספח 2.2.4 סעיף 2.17.2</t>
  </si>
  <si>
    <t>נספח 2.2.4 סעיף 2.17.3</t>
  </si>
  <si>
    <t>נספח 2.2.4 סעיף 2.17.4</t>
  </si>
  <si>
    <t>נספח 2.2.4 סעיף 2.18.1</t>
  </si>
  <si>
    <t>בקשה לאימות פרטי מרשם של מבקש סיוע (לרבות פרטי בני משפחה)</t>
  </si>
  <si>
    <t>נתוני מרשם מאומתים</t>
  </si>
  <si>
    <t>בקשה למידע אודות כניסות ויציאות לישראל</t>
  </si>
  <si>
    <t>נתוני כניסות ויציאות</t>
  </si>
  <si>
    <t>נספח 2.2.4 סעיף 2.18.2</t>
  </si>
  <si>
    <t>נספח 2.2.4 סעיף 2.18.3</t>
  </si>
  <si>
    <t>נספח 2.2.4 סעיף 2.18.4</t>
  </si>
  <si>
    <t>ממשקים מול רשות המיסים</t>
  </si>
  <si>
    <t>נתוני רישום מקרקעין</t>
  </si>
  <si>
    <t>ערעורים בנושא בעלות על דירה</t>
  </si>
  <si>
    <t>מענה לערעורים שהוגשו</t>
  </si>
  <si>
    <t xml:space="preserve">בקשה למידע אודות נכסי מקרקעין בבעלות המבקש </t>
  </si>
  <si>
    <t>ממשקים מול ביטוח לאומי</t>
  </si>
  <si>
    <t>נספח 2.2.4 סעיף 2.19.1</t>
  </si>
  <si>
    <t>מקבלי קצבאות קיום</t>
  </si>
  <si>
    <t>מקבלי דמי אבטלה</t>
  </si>
  <si>
    <t>איתור קשישים נזקקים הזכאים לסיוע בהחזרי משכנתא</t>
  </si>
  <si>
    <t>רשימת קשישים נזקקים הזכאים לסיוע בהחזרי משכנתא</t>
  </si>
  <si>
    <t>טאבו</t>
  </si>
  <si>
    <t>השלמת נתונים ממיסוי מקרקעין</t>
  </si>
  <si>
    <t>נספח 2.2.4 סעיף 2.20.1</t>
  </si>
  <si>
    <t>בתי דין רבניים</t>
  </si>
  <si>
    <t>קבלת הסכמי גירושין</t>
  </si>
  <si>
    <t>נספח 2.2.4 סעיף 2.21.1</t>
  </si>
  <si>
    <t>חברת החשמל</t>
  </si>
  <si>
    <t>אימות פרטי מגורים של זכאים "שלנו" למול מקבלי הנחה בחשמל</t>
  </si>
  <si>
    <t>נספח 2.2.4 סעיף 2.19.2</t>
  </si>
  <si>
    <t>נספח 2.2.4 סעיף 2.19.3</t>
  </si>
  <si>
    <t>נספח 2.2.4 סעיף 2.19.4</t>
  </si>
  <si>
    <t>נספח 2.2.4 סעיף 2.22.1</t>
  </si>
  <si>
    <t>5.4.1</t>
  </si>
  <si>
    <t>5.4.3</t>
  </si>
  <si>
    <t>5.4.4</t>
  </si>
  <si>
    <t>5.4.5</t>
  </si>
  <si>
    <t>5.4.6</t>
  </si>
  <si>
    <t>5.4.7</t>
  </si>
  <si>
    <t>5.4.8</t>
  </si>
  <si>
    <t>5.4.9</t>
  </si>
  <si>
    <t>5.4.10</t>
  </si>
  <si>
    <t>5.4.11</t>
  </si>
  <si>
    <t>5.4.12</t>
  </si>
  <si>
    <t>5.4.13</t>
  </si>
  <si>
    <t>5.4.14</t>
  </si>
  <si>
    <t>5.4.15</t>
  </si>
  <si>
    <t>5.4.16</t>
  </si>
  <si>
    <t>5.4.17</t>
  </si>
  <si>
    <t xml:space="preserve">כח-אדם לתפעול תחזוקת היישום / המערכת </t>
  </si>
  <si>
    <t>מנוע חוקים Logist (עבור כלל החוקים במערכת הסיוע)</t>
  </si>
  <si>
    <t>3.1.5</t>
  </si>
  <si>
    <t>תפעול מוקד תמיכה (Help Desk)</t>
  </si>
  <si>
    <t xml:space="preserve">עלות בנק שעות לביצוע שינויים ושיפורים </t>
  </si>
  <si>
    <t xml:space="preserve">עלות בנק שעות לשירותי מומחה באמצעות הספק </t>
  </si>
  <si>
    <t xml:space="preserve">עדכניות טכנולוגית של תשתיות אפליקטיביות ויישומים </t>
  </si>
  <si>
    <t>4.4.5.1</t>
  </si>
  <si>
    <t xml:space="preserve">עדכניות טכנולוגית של צוות המזמין </t>
  </si>
  <si>
    <t>4.4.5.3</t>
  </si>
  <si>
    <t xml:space="preserve">FinOps - שירות אופציונאלי </t>
  </si>
  <si>
    <t>4.2.2
4.4.9</t>
  </si>
  <si>
    <t>עלות שנתית לתחזוקת כלי CASE</t>
  </si>
  <si>
    <t>3.2.3.3</t>
  </si>
  <si>
    <t>עלות שנתית לתחזוקת פקדים עבור ממשק המשתמש</t>
  </si>
  <si>
    <t xml:space="preserve">עלות שנתית לתחזוקת כלי אוטומציה לבדיקות ממשקים / API Testing </t>
  </si>
  <si>
    <t xml:space="preserve">עלות שנתית לתחזוקת מערכת מסייעת בזמן אמת (EPSS) </t>
  </si>
  <si>
    <t xml:space="preserve">עלות שנתית לתחזוקת כלי ניטור אפליקטיבי / Application Performance Monitoring (APM) </t>
  </si>
  <si>
    <t>עלות שנתית לתחזוקת מנוע חוקים Logist (עבור כלל החוקים במערכת הסיוע)</t>
  </si>
  <si>
    <t>3.2.4.1</t>
  </si>
  <si>
    <t xml:space="preserve">עלות שנתית עבור תשתיות שיסופקו ע"י הספק </t>
  </si>
  <si>
    <t>5.4.18</t>
  </si>
  <si>
    <t>5.4.19</t>
  </si>
  <si>
    <t>10 מיליון מסרונים בשנה</t>
  </si>
  <si>
    <t>3.2.5.1 ג'</t>
  </si>
  <si>
    <t>3.2.5.1 ד'</t>
  </si>
  <si>
    <t>עלות "בנק הודעות Whatsapp" שנתית</t>
  </si>
  <si>
    <t>עלות "בנק מסרונים" (SMS) שנתית</t>
  </si>
  <si>
    <t>סה"כ עלות תפעול שנתית</t>
  </si>
  <si>
    <t>עלות שנתית לתחזוקת רישוי עבור המערכות הקיימות של מערכות מנהל תוכניות סיוע בדיור</t>
  </si>
  <si>
    <t>עלות תחזוקת רישוי קיים. ישולם באופן מלא / חלקי בהתאם לרישוי שנשאר בשימוש עד לגריטה מלאה של המערכות</t>
  </si>
  <si>
    <t xml:space="preserve">טבלה 5.3  –  עלות רכיבים אופציונאליים </t>
  </si>
  <si>
    <t xml:space="preserve">בסעיף זה נדרש המציע לפרט את עלויות הרכיבים האופציונאליים המפורטים במסמכי המכרז
</t>
  </si>
  <si>
    <t>עלות יומית לכיתת הדרכה</t>
  </si>
  <si>
    <t>שכירת כיתה ל 20 משתתפים ליום אחד כולל כל הציוד הנדרש לרבות מחשב, מקרן, גישה אלחוטית לרשת האינטרנט חניה וכיבוד</t>
  </si>
  <si>
    <t>4.0.5.4
4.4.6</t>
  </si>
  <si>
    <t>תת-פרויקט עיצוב מחדש של מערכות מנהל תוכניות סיוע בדיור</t>
  </si>
  <si>
    <t>2.1</t>
  </si>
  <si>
    <t>2.2</t>
  </si>
  <si>
    <t>אפיון ועיצוב מחדש של כל תהליכי העבודה, החוקים העסקיים וממשק המשתמש של המערכת</t>
  </si>
  <si>
    <t>אפיון ועיצוב מחדש של כל ממשקי המערכת אל מול מערכות פנימיות וחיצוניות בארגון כמפורט בנספח  2.2.4 &amp; נספח 2.2.5 – ממשקים</t>
  </si>
  <si>
    <t>2.0.2 א' עד ג'</t>
  </si>
  <si>
    <t>טבלה 5.2.1 ב' – עלות אפיון מחדש, עיצוב ופיתוח מחדש של ממשקי המערכת</t>
  </si>
  <si>
    <t>אפיון מחדש ועיצוב הממשק</t>
  </si>
  <si>
    <t>הערכת שעות</t>
  </si>
  <si>
    <t>2.0.2 ד'
נספח  2.2.4 &amp; נספח 2.2.5 – ממשקים
מפורט בטבלה 5.2.1 ב'</t>
  </si>
  <si>
    <t>מחיר (₪)
לשנה</t>
  </si>
  <si>
    <t>סעיף זה מגדיר את אופן השוואת ההצעות הכספיות של המציעים. ההשוואה מבוססת על עלות מחזור החיים של המערכת (LCC – Life Cycle Cost).
חישוב עלות מחזור החיים כולל גם רכיבי הוספה/גריעה ושירותים אופציונליים וזאת על מנת שההשוואה בין המציעים תכלול התייחסות לכל מרכיבי ההצעה הכספית ותשקף את העלות הריאלית בהתקשרויות מסוג זה (התקשרויות לתקופת זמן ארוכה).</t>
  </si>
  <si>
    <t xml:space="preserve">טבלה 5.6  – עלות כוללת – עלות להשוואת הצעות </t>
  </si>
  <si>
    <t xml:space="preserve">סה"כ בטבלה טבלה 5.2.1 א' </t>
  </si>
  <si>
    <t>טבלה 5.2.1 א' – עלות אפיון ועיצוב מחדש (Re-Engineering), שדרוג טכנולוגי, פיתוח והקמה (ללא פיתוח ממשקים למערכות חיצוניות כמפורט בנספח 2.2.4 &amp; 2.2.5)</t>
  </si>
  <si>
    <t>סה"כ אמדן שעות עבודה לאפיון מחדש ועיצוב הממשקים</t>
  </si>
  <si>
    <t>סה"כ מחיר (בש"ח) לאפיון מחדש ועיצוב הממשקים</t>
  </si>
  <si>
    <t>סה"כ אמדן שעות עבודה לפיתוח מחדש של הממשקים</t>
  </si>
  <si>
    <t>סה"כ מחיר (בש"ח) לפיתוח מחדש של הממשקים</t>
  </si>
  <si>
    <t>הערות / הפניה למכרז</t>
  </si>
  <si>
    <t>תחזוקת היישום / המערכת (ללא אתרי אינטרנט: הגרלות, יזמים וניהול)</t>
  </si>
  <si>
    <t>רכיב דו"חות</t>
  </si>
  <si>
    <t>3.2.8</t>
  </si>
  <si>
    <t>עלות הטמעת תהליך EPSS</t>
  </si>
  <si>
    <t>יחידה</t>
  </si>
  <si>
    <t>תהליך</t>
  </si>
  <si>
    <t xml:space="preserve"> 3.2.5.2 ד'. עלות הטמעת תהליך בודד תשמש את המשרד לחישוב גריעה / הוספה של הטמעת תהליכי EPSS</t>
  </si>
  <si>
    <t>5.4.20</t>
  </si>
  <si>
    <t>5.4.21</t>
  </si>
  <si>
    <t>תשתית ניהול פרויקטים (MS Project Server)</t>
  </si>
  <si>
    <t>4.3.5</t>
  </si>
  <si>
    <t>עלות אינטגרציה בין MS Project Server לתשתית ניהול הפיתוח (Azure DevOps)</t>
  </si>
  <si>
    <t>עלות כוללת לביצוע האינטגרציה</t>
  </si>
  <si>
    <t>4.3.5 ד'</t>
  </si>
  <si>
    <t>עלות שנתית לתחזוקת רכיב דו"חות</t>
  </si>
  <si>
    <t>עלות שנתית לתחזוקת תשתית ניהול פרויקטים (MS Project Server)</t>
  </si>
  <si>
    <t>3.1</t>
  </si>
  <si>
    <t>3.2</t>
  </si>
  <si>
    <t>3.3</t>
  </si>
  <si>
    <t>נספח 2.2.4 סעיף 2.1.5</t>
  </si>
  <si>
    <t>ממתינים לדיור ציבורי</t>
  </si>
  <si>
    <t>סיווג מורכבות הממשק</t>
  </si>
  <si>
    <t>פשוטה</t>
  </si>
  <si>
    <t xml:space="preserve">המציע יפרט בטבלה שלהלן את עלות האפיון מחדש והעיצוב של ממשקי המערכת למערכות פנימיון וחיצוניות.
למען הסר ספק מחירים אלו מתייחסים לפיתוח מחדש של ממדקים אל מול שדרת הערוצים של מערך הדיגיטל הממשלתי בלבד.
התאמת ממשקים קיימים מבוססי קבצים לעבודה מול המערכת המשודקגת / החדשה, כלולה בעלות השדרוג הטכנולוגי המפורטת בטבלה 5.2.1 א', למעט ממשקים עתידיים (שיבוצעו במסגרת מנגנון שינויים ושיפורים).
הגדרת מורכבות הממשקים:
מורכבות פשוטה - קובץ עד 30 שדות.
מורכבות בינונית - קובץ מעל 30 שדות.
מורכבות גבוהה - מבנה מורכב של נתונים הכולל קובצי אב וקובצי בן
. </t>
  </si>
  <si>
    <t>חדש / עתידי</t>
  </si>
  <si>
    <t>ממשקי העברת סיוע / מענקים לזכאים המנהלים חשבון בבנק מסחרי (באמצעות מס"ב)</t>
  </si>
  <si>
    <t>10.1</t>
  </si>
  <si>
    <t>10.2</t>
  </si>
  <si>
    <t>קליטת קובץ שגויים</t>
  </si>
  <si>
    <t>בינונית</t>
  </si>
  <si>
    <t>איתור קשישים זכאים לסיוע בהחזרי משכנתא</t>
  </si>
  <si>
    <t>מידע אודות קשישים המשלמים משכנתא</t>
  </si>
  <si>
    <t>זכאות להתאמות בנכס למוגבלי ניידות</t>
  </si>
  <si>
    <t>גבוהה</t>
  </si>
  <si>
    <t>בקשה למידע אודות היסטורית כתובות של פונה</t>
  </si>
  <si>
    <t>נתוני כתובות</t>
  </si>
  <si>
    <t>נספח 2.2.4 סעיף 2.17.5</t>
  </si>
  <si>
    <t>נספח 2.2.4 סעיף 2.17.6</t>
  </si>
  <si>
    <t>נספח 2.2.4 סעיף 2.18.5</t>
  </si>
  <si>
    <t>נספח 2.2.4 סעיף 2.18.6</t>
  </si>
  <si>
    <t>בקשה למידע אודות רישום נכסי מקרקעין   -  פירוט הנכסים</t>
  </si>
  <si>
    <t>נתוני רישום מקרקעין – פירוט נכס</t>
  </si>
  <si>
    <t>נספח 2.2.4 סעיף 2.19.5</t>
  </si>
  <si>
    <t>בקשה לקבלת מידע מביטוח לאומי</t>
  </si>
  <si>
    <t>בנק ישראל</t>
  </si>
  <si>
    <t>שעאים יציגים</t>
  </si>
  <si>
    <t>נספח 2.2.4 סעיף 2.23.1</t>
  </si>
  <si>
    <t>למ"ס</t>
  </si>
  <si>
    <t>מדד</t>
  </si>
  <si>
    <t>נספח 2.2.4 סעיף 2.24.1</t>
  </si>
  <si>
    <t>חברות שכר דירה</t>
  </si>
  <si>
    <t>נספח 2.2.4 סעיף 2.25.1</t>
  </si>
  <si>
    <t>נספח 2.2.4 סעיף 2.25.2</t>
  </si>
  <si>
    <t>קבצי שיוכים</t>
  </si>
  <si>
    <t>מכתבי נפטרים</t>
  </si>
  <si>
    <t>רמת מורכבות הממשק</t>
  </si>
  <si>
    <t>כמות ממשקים מסוג זה (כמפורט להלן)</t>
  </si>
  <si>
    <t>רשימת הממשקים :</t>
  </si>
  <si>
    <t>פיתוח מחדש ובדיקות של הממשק</t>
  </si>
  <si>
    <r>
      <t>עלות אפיון ועיצוב מחדש (Re-Engineering), שדרוג טכנולוגי, פיתוח והקמה (</t>
    </r>
    <r>
      <rPr>
        <b/>
        <u/>
        <sz val="11"/>
        <color theme="1"/>
        <rFont val="Arial"/>
        <family val="2"/>
      </rPr>
      <t>כולל פיתוח</t>
    </r>
    <r>
      <rPr>
        <sz val="11"/>
        <color theme="1"/>
        <rFont val="Arial"/>
        <family val="2"/>
      </rPr>
      <t xml:space="preserve"> ממשקים למערכות חיצוניות)</t>
    </r>
  </si>
  <si>
    <t>3.2.3.2.1</t>
  </si>
  <si>
    <t>3.2.3.2.2</t>
  </si>
  <si>
    <t>3.2.3.2.3</t>
  </si>
  <si>
    <t>3.2.3.2.4</t>
  </si>
  <si>
    <t>3.2.3.2.5</t>
  </si>
  <si>
    <t>##
במכרז</t>
  </si>
  <si>
    <r>
      <t xml:space="preserve">בטבלה 5.1.2 נדרש המציע לפרט את עלויות הרישוי ותוכנות המדף הנדרשים לשדרוג ו/או פיתוח ו/אן הקמה של המערכת.
המציע יתחייב כי המחירים המפורטים בהצעתו יהיו מחירי מקסימום.
</t>
    </r>
    <r>
      <rPr>
        <b/>
        <u/>
        <sz val="14"/>
        <color theme="1"/>
        <rFont val="Calibri"/>
        <family val="2"/>
        <scheme val="minor"/>
      </rPr>
      <t>על המציע להוסיף שורות לטבלאות ככל שנדרש על מנת שתכיל את כל סוגי הרישוי ותוכנות המדף המפורטים במענהו לפרק 3.</t>
    </r>
    <r>
      <rPr>
        <b/>
        <sz val="11"/>
        <color theme="1"/>
        <rFont val="Calibri"/>
        <family val="2"/>
        <scheme val="minor"/>
      </rPr>
      <t xml:space="preserve">
במידה שהטבלה איננה מכסה את כל סוגי הרישוי ותוכנות המדף הנדרשים לצורך הקמת המערכת המוצעת, יוסיף המציע את המחיר לרישוי ולתוכנות המדף החסרות בשורות האחרונות של הטבלה.
רישוי ו/אומ תוכנות מדף אשר יידרשו לצורך הקמת המערכת ואשר אינם נכללים בטבלה (הכוללת את תוספות שהוסיף המציע למחירון) יסופקו ע"י המציע ללא עלות (לדוגמה: אם נדרש רישוי עבור פקדי UI כתחליףלפיתוח שלהם ע"י הספק והוא לא פורט בטבלה, עלות הרישוי ועלות חידוש התחזוקה השנתית לפקדיחם אלו תהיה על חשבון הספק לאורך כל תקופת ההסכם והוא יסופק ע"י הספק הזוכה למשרד ללא תשלום נוסף).
</t>
    </r>
    <r>
      <rPr>
        <b/>
        <u/>
        <sz val="11"/>
        <color theme="1"/>
        <rFont val="Calibri"/>
        <family val="2"/>
        <scheme val="minor"/>
      </rPr>
      <t>יש למלא את הטבלה בהתאם להנחיות סעיפים  5.0.1 ו- 5.1.2. האמור בסעיף 5.2.2 בגוף המכרז חל על המפורט להלן.
הכמויות בטבלה לייבות להיות תואמות לכמויות אותן פירט המציע במענה שלו לפרק 3 סעיף 3.2 על תת סעיפיו. בטבלה שלהלן יש הפניה  לספרור כל סעיף במכרז</t>
    </r>
    <r>
      <rPr>
        <b/>
        <sz val="11"/>
        <color theme="1"/>
        <rFont val="Calibri"/>
        <family val="2"/>
        <scheme val="minor"/>
      </rPr>
      <t xml:space="preserve">
למרות האמור בסעיף ‏5.0.1 ה' במסמכי המכרז, טבלה 5.1.2 כוללת עבור כל רכיב, מספר שורות לצורכי נוחות. אין חובה למלא את כלל השורות.
כמפורט בסעיף 5.0.1 ו' : "במקרה שיוצג מחיר אפס בסעיף כלשהו מסעיפי כתב הכמויות ו/או בעדכונים לכתב הכמויות מכיוון שעלות רכיב זה מגולמת בעלותו של רכיב אחר בכתב הכמויות, על המציע לציין בהערות לסעיף את הסעיף בו מגולם רכיב זה. </t>
    </r>
    <r>
      <rPr>
        <b/>
        <u/>
        <sz val="11"/>
        <color theme="1"/>
        <rFont val="Calibri"/>
        <family val="2"/>
        <scheme val="minor"/>
      </rPr>
      <t>במקרה ולא תבוצע הפניה כנדרש, שומר המזמין על זכותו לפסול את ההצעה, בהתאם לשיקול דעתו הבלעדי</t>
    </r>
    <r>
      <rPr>
        <b/>
        <sz val="11"/>
        <color theme="1"/>
        <rFont val="Calibri"/>
        <family val="2"/>
        <scheme val="minor"/>
      </rPr>
      <t>"</t>
    </r>
  </si>
  <si>
    <t>3.2.3.4.2.1</t>
  </si>
  <si>
    <t>3.2.3.4.2.2</t>
  </si>
  <si>
    <t>3.2.3.4.2.3</t>
  </si>
  <si>
    <t>3.2.3.4.2.4</t>
  </si>
  <si>
    <t>3.2.3.4.2.5</t>
  </si>
  <si>
    <t>3.2.3.3.1</t>
  </si>
  <si>
    <t>3.2.3.3.2</t>
  </si>
  <si>
    <t>3.2.3.3.3</t>
  </si>
  <si>
    <t>3.2.3.3.4</t>
  </si>
  <si>
    <t>3.2.3.3.5</t>
  </si>
  <si>
    <t>3.2.5.2.1</t>
  </si>
  <si>
    <t>3.2.5.2.2</t>
  </si>
  <si>
    <t>3.2.5.2.3</t>
  </si>
  <si>
    <t>3.2.5.2.4</t>
  </si>
  <si>
    <t>3.2.4.2.5</t>
  </si>
  <si>
    <t>3.2.5.2.6</t>
  </si>
  <si>
    <t>3.2.6.2.1</t>
  </si>
  <si>
    <t>3.2.6.2.2</t>
  </si>
  <si>
    <t>3.2.6.2.3</t>
  </si>
  <si>
    <t>3.2.6.2.4</t>
  </si>
  <si>
    <t>3.2.6.2.5</t>
  </si>
  <si>
    <t>4.3.5.1</t>
  </si>
  <si>
    <t>4.2.5.2</t>
  </si>
  <si>
    <t>4.2.5.3</t>
  </si>
  <si>
    <t>4.3.5.4</t>
  </si>
  <si>
    <t>4.3.5.5</t>
  </si>
  <si>
    <t>4.2.5.6</t>
  </si>
  <si>
    <t>3.2.8.3.1</t>
  </si>
  <si>
    <t>3.2.8.3.2</t>
  </si>
  <si>
    <t>3.2.8.3.3</t>
  </si>
  <si>
    <t>3.2.8.3.4</t>
  </si>
  <si>
    <t>3.2.8.3.5</t>
  </si>
  <si>
    <t>תעריף שעה מינימאלי (₪)</t>
  </si>
  <si>
    <t xml:space="preserve"> -------------------</t>
  </si>
  <si>
    <t>3.1.5.1</t>
  </si>
  <si>
    <t>3.1.5.2</t>
  </si>
  <si>
    <t>3.1.5.3</t>
  </si>
  <si>
    <t>3.1.5.4</t>
  </si>
  <si>
    <t>3.1.5.5</t>
  </si>
  <si>
    <t>כגון שכירות האתר (עלויות חד פעמיות בכל הקשור לאתר, יש לגלם בעלות השנתית)</t>
  </si>
  <si>
    <t>5.4.22</t>
  </si>
  <si>
    <t>עלות תחזוקה שנתית לרכיבים נוספים</t>
  </si>
  <si>
    <t>ככל שהוספו לטבלה 5.1.2</t>
  </si>
  <si>
    <t>טבלה 5.4  א' –  עלות תפעול שנתית</t>
  </si>
  <si>
    <t>טבלה 5.4  –  עלות תפעול ותחזוקת תשתיות שנתית</t>
  </si>
  <si>
    <t>500,000 הודעות בשנה</t>
  </si>
  <si>
    <t>סה"כ עלות תחזוקת תשתיות שנתית</t>
  </si>
  <si>
    <t>סטאטוס עלות תפעול שנתית</t>
  </si>
  <si>
    <t>5.3.1</t>
  </si>
  <si>
    <t>בנק "הבסיס" לשירותי מומחה (Proffesional Services) בהתאם להיקף המפורט בסעיף 4.4.4 במכרז</t>
  </si>
  <si>
    <t>C1</t>
  </si>
  <si>
    <t>C2</t>
  </si>
  <si>
    <t>עלות תפעול שנתית</t>
  </si>
  <si>
    <t>C3</t>
  </si>
  <si>
    <t>C4</t>
  </si>
  <si>
    <t>סה"כ טבלה 5.4 א'</t>
  </si>
  <si>
    <t>עלות תחזוקת תשתיות שנתית</t>
  </si>
  <si>
    <t>סה"כ טבלה 5.4 ב'</t>
  </si>
  <si>
    <t>טבלה 5.6 ב' - עלות רכיבים אופציונאליים</t>
  </si>
  <si>
    <t>D1</t>
  </si>
  <si>
    <t>D2</t>
  </si>
  <si>
    <t>עלות ביצוע שינויים ושיפורים - תכולה אופציונאלית של שירותי ענן</t>
  </si>
  <si>
    <t>100 ימי כיתת הדרכה
עפ"י תעריף בטבלה 5.3 סעיף 5.3.2</t>
  </si>
  <si>
    <t>D3</t>
  </si>
  <si>
    <t>עלות ביצוע שינויים ושיפורים מעבר לבנק ש"ע שנתי</t>
  </si>
  <si>
    <t>סה"כ עלות רכיבים אופציונאליים</t>
  </si>
  <si>
    <t>5,000 ש"ע  בשנה. לאורך כל תקופת ההסכם. עפ"י תעריף ש"ע ממוצע מטבלה 5.1.1 א'</t>
  </si>
  <si>
    <t>10,000 ש"ע  לכל תקופת ההסכם
עפ"י תעריף ש"ע ממוצע מטבלה 5.1.1 ב'</t>
  </si>
  <si>
    <t>מימוש זכות ברירה להארכת תקופת ההתקשרות הראשונית. סה"כ טבלה 5.4 א'</t>
  </si>
  <si>
    <t>מימוש זכות ברירה להארעת תקופת ההתקשרות הראשונית. סה"כ טבלה 5.4 ב'</t>
  </si>
  <si>
    <t>פיתוח מחדש של כל ממשקי המערכת אל מול מערכות פנימיות וחיצוניות בתצורת Rest API בהתאם לתוצר שבסעיף 2.2 לעיל וכמפורט בנספח  2.2.4 &amp; נספח 2.2.5 – ממשקים</t>
  </si>
  <si>
    <t>אחוז ממחיר הפיתוח וההקמה של תכולה פונקציונלית חדשה שלפיו תחושב התוספת/גריעה במחיר התפעול</t>
  </si>
  <si>
    <t>טבלה 5.4  ג' –  תוספת גריעה בהיקף המערכת</t>
  </si>
  <si>
    <t>D4</t>
  </si>
  <si>
    <t>לצורך השוואת ההצעות יילקח פרויקט יחיד של 20,000 ש"ע שבוצע בשנת ההתקשרות השישית שהינו מעבר לבנק השו"ש הבסיסי</t>
  </si>
  <si>
    <t>טבלה 5.6 א' - עלות כוללת לתקופת ההתקשרות הראשונית</t>
  </si>
  <si>
    <t>סה"כ עלות תקופת ההתקשרות הראשונית</t>
  </si>
  <si>
    <t>טבלה 5.4  ב' –  עלות תחזוקת שירותי מומחה ותשתיות שנתית</t>
  </si>
  <si>
    <t>5.4.2</t>
  </si>
  <si>
    <t xml:space="preserve">המציע נדרש לציין את האחוז, ממחיר הפיתוח וההקמה, אשר לפיו תחושב התוספת/גריעה במחיר התפעול במקרים של הוספה/גריעה של תכולה פונקציונלית (תת-מערכת, מודול, תהליך, דוח וכד').
מודגש כי תוספת/גריעה בעלות התפעול והתחזוקה תבוצע רק במקרים בהם עלות הפיתוח (מרכיב העבודה) של התכולה הנוספת/הנגרעת הוא גדול מ-1000 שעות. במקרים בהם עלות הפיתוח של התכולה הנוספת/הנגרעת קטנה מ-1000 שעות לא יבוצע שינוי בעלות התפעול והתחזוקה של המערכת.
כמפורט בסעיף  5.5.4 במכרז  האמור בסעיף זה אינו חל על הגידול הקבוע בהיקף המערכת בגין מימוש של 40,000 שעות שו"ש בשנה בשנים 1 עד 3 ו 45,000 שעות שו"ש בשנה החל מהשנה הרביעית
מודגש כי התוספת/גריעה בעלות התפעול שתחושב על בסיס האחוז המוצע תכסה את כל הוצאות התפעול והתחזוקה בגין התכולה שנוספה/נגרעה.
אחוז התחזוקה לא יעלה בכל מקרה על 12.5%.
</t>
  </si>
  <si>
    <t>בנק "הבסיס" לשינויים ושיפורים בסך 40,000 שעות בשנה בשנים 1-3 ו- 45,000 שעות בשנה החל משנה רביעית</t>
  </si>
  <si>
    <r>
      <t>עבור כל אחד מהרכיבים שלהלן יפרט המציע את עלות עבודת האפיון ועיצוב מחדש (Re-Engineering), השדרוג טכנולוגי, הפיתוח וההקמה (ללא הממשקים) של רכיבי המערכת.
העלות תכסה את כל מחזור החיים של כל אחד מהרכיבים משלב האפיון המפורט והעיצוב עד השלמת בדיקות קבלה.
המציע נדרש לפרט עבור רכיב את היקף שעות העבודה (עבור כל בעלי התפקידים) אותו הוא מעריך כי יידרש על מנת להשלים את התכולה הנדרשת על פי המכרז. השקעה בפועל של מספר גדול יותר או קטן יותר של שעות ל</t>
    </r>
    <r>
      <rPr>
        <b/>
        <u/>
        <sz val="11"/>
        <color rgb="FF000000"/>
        <rFont val="Arial"/>
        <family val="2"/>
      </rPr>
      <t>א תשפיע</t>
    </r>
    <r>
      <rPr>
        <b/>
        <sz val="11"/>
        <color rgb="FF000000"/>
        <rFont val="Arial"/>
        <family val="2"/>
      </rPr>
      <t xml:space="preserve"> על התמורה אותה יקבל הספק בהתאם להצעתו. 
צוות התפעול והתחזוקה ייקח חלק בפרויקט השדרוג הטכנולוגי בהתאם להנחות העבודה המפורטות בסעיף 4.3.4.4.1 במסמכי המכרז.
כמפורט בפרק 5 בסעיף 5.5.1 (תוספות / גריעות של רכיבים בפיתוח ובשירות) המשרד רשאי לגרוע מתכולת הפרויקט רכיבים המפורטים בטבלה שלהלן ובמקרה זה התמורה הנקובה לא תשולם לספק. לחלופין רשאי המשרד להחליף את התכולה שנגרעה בתכולה אחרת שתידרש במסגרת הפרויקט בהיקף ש"ע זהה לזה המפורט בטבלה והעלות שתשולם לספק עבור התכולה האחרת תהייה זהה לעלות בה נקב בטבלה עבור הרכיב שנגרע.</t>
    </r>
  </si>
  <si>
    <t>בדיקת זכאות של מערכת הגרלות אל מול מערכת הסיוע</t>
  </si>
  <si>
    <t>העברת זוכים בהגרלות ממערכת ההגרלות למערכת הסיוע</t>
  </si>
  <si>
    <t>נספח 2.2.4 סעיף 1.2.1</t>
  </si>
  <si>
    <t>נספח 2.2.4 סעיף 1.2.2</t>
  </si>
  <si>
    <t>3.4</t>
  </si>
  <si>
    <t>5.3</t>
  </si>
  <si>
    <t>7.1</t>
  </si>
  <si>
    <t>7.2</t>
  </si>
  <si>
    <t>נספח 2.2.4 סעיף 2.7.2</t>
  </si>
  <si>
    <t>27.1</t>
  </si>
  <si>
    <t>27.2</t>
  </si>
  <si>
    <r>
      <t>בסעיף זה נדרש המציע לפרט את עלויות התפעול והתחזוקה בכל אחת מתקופות ההסכם וזאת תוך פירוט העלות של כל אחד מתחומי השירות הנדרשים במכרז 
1) מודגש כי על המציעים לציין את כל עלויות התחזוקה והתפעול המפורטות לעיל על בסיס ההנחה שהמזמין ינצל את כל בנק הבסיס לשינויים ושיפורים (</t>
    </r>
    <r>
      <rPr>
        <b/>
        <strike/>
        <sz val="11"/>
        <color rgb="FFFF0000"/>
        <rFont val="Calibri"/>
        <family val="2"/>
        <scheme val="minor"/>
      </rPr>
      <t xml:space="preserve">60,000 שעות בשנה </t>
    </r>
    <r>
      <rPr>
        <b/>
        <sz val="11"/>
        <color rgb="FFFF0000"/>
        <rFont val="Calibri"/>
        <family val="2"/>
        <scheme val="minor"/>
      </rPr>
      <t>בסך 40,000 שעות בשנה בשנים 1-3 ו- 45,000 שעות בשנה החל משנה רביעית</t>
    </r>
    <r>
      <rPr>
        <b/>
        <sz val="11"/>
        <color theme="1"/>
        <rFont val="Calibri"/>
        <family val="2"/>
        <scheme val="minor"/>
      </rPr>
      <t xml:space="preserve">) בכל תקופת התפעול ולפיכך הספק לא יהיה זכאי לתוספת במחיר התפעול והתחזוקה בגין תחזוקה של שו"שים אלו, ועליו לגלם עלות תחזוקה זו במחירים המפורטים לעיל.5.2.2
2)המציע נדרש למלא בטבלאות 5.4 א' ו- 5.4 ב' את עלות התפעול ועלות תחזוקת התשתיות השנתית בהתאמה.
3) עלות התפעול השנתית המפורטת בטבלה 5.4 א' שלהלן לא תהיה נמוכה מ- 12,000,000 ₪ לשנה (לא כולל מע"מ) ולא תהיה גבוה מ- 14,000,000 ₪ לשנה (לא כולל מע"מ) (M).    </t>
    </r>
    <r>
      <rPr>
        <b/>
        <u/>
        <sz val="14"/>
        <color theme="1"/>
        <rFont val="Calibri"/>
        <family val="2"/>
        <scheme val="minor"/>
      </rPr>
      <t>הצעה שלא תעמוד בהנחיה זו תיפסל</t>
    </r>
    <r>
      <rPr>
        <b/>
        <sz val="11"/>
        <color theme="1"/>
        <rFont val="Calibri"/>
        <family val="2"/>
        <scheme val="minor"/>
      </rPr>
      <t xml:space="preserve">.
</t>
    </r>
  </si>
  <si>
    <r>
      <t xml:space="preserve">תוספת </t>
    </r>
    <r>
      <rPr>
        <strike/>
        <sz val="11"/>
        <color rgb="FFFF0000"/>
        <rFont val="Arial"/>
        <family val="2"/>
      </rPr>
      <t>עלות</t>
    </r>
    <r>
      <rPr>
        <sz val="11"/>
        <color theme="1"/>
        <rFont val="Arial"/>
        <family val="2"/>
      </rPr>
      <t xml:space="preserve"> </t>
    </r>
    <r>
      <rPr>
        <b/>
        <sz val="11"/>
        <color rgb="FFFF0000"/>
        <rFont val="Arial"/>
        <family val="2"/>
      </rPr>
      <t>לעלות התפעול והתחזוקה השנתית</t>
    </r>
    <r>
      <rPr>
        <sz val="11"/>
        <color theme="1"/>
        <rFont val="Arial"/>
        <family val="2"/>
      </rPr>
      <t xml:space="preserve"> בגין ביצוע שינויים ושיפורים מעבר לבנק ש"ע שנתי</t>
    </r>
  </si>
  <si>
    <r>
      <t xml:space="preserve">סה"כ טבלה </t>
    </r>
    <r>
      <rPr>
        <strike/>
        <sz val="11"/>
        <color rgb="FFFF0000"/>
        <rFont val="Arial"/>
        <family val="2"/>
      </rPr>
      <t xml:space="preserve">5.2.1 </t>
    </r>
    <r>
      <rPr>
        <b/>
        <sz val="11"/>
        <color rgb="FFFF0000"/>
        <rFont val="Arial"/>
        <family val="2"/>
      </rPr>
      <t>5.1.2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</si>
</sst>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Red]&quot;₪&quot;\ \-#,##0.00"/>
    <numFmt numFmtId="165" formatCode="0.0000"/>
    <numFmt numFmtId="166" formatCode="0.0%"/>
  </numFmts>
  <fonts count="34" x14ac:knownFonts="1">
    <font>
      <sz val="11"/>
      <color theme="1"/>
      <name val="Calibri"/>
      <family val="2"/>
      <charset val="177"/>
      <scheme val="minor"/>
    </font>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1"/>
      <name val="Calibri"/>
      <family val="2"/>
      <scheme val="minor"/>
    </font>
    <font>
      <b/>
      <u/>
      <sz val="12"/>
      <color theme="1"/>
      <name val="Calibri"/>
      <family val="2"/>
      <scheme val="minor"/>
    </font>
    <font>
      <b/>
      <u/>
      <sz val="14"/>
      <color theme="1"/>
      <name val="Calibri"/>
      <family val="2"/>
      <scheme val="minor"/>
    </font>
    <font>
      <b/>
      <u/>
      <sz val="11"/>
      <color theme="1"/>
      <name val="Calibri"/>
      <family val="2"/>
      <scheme val="minor"/>
    </font>
    <font>
      <sz val="9"/>
      <color theme="1"/>
      <name val="Arial"/>
      <family val="2"/>
    </font>
    <font>
      <b/>
      <sz val="11"/>
      <color rgb="FF000000"/>
      <name val="Arial"/>
      <family val="2"/>
    </font>
    <font>
      <sz val="11"/>
      <color rgb="FF000000"/>
      <name val="Arial"/>
      <family val="2"/>
    </font>
    <font>
      <b/>
      <u/>
      <sz val="12"/>
      <color theme="1"/>
      <name val="Arial"/>
      <family val="2"/>
    </font>
    <font>
      <b/>
      <sz val="14"/>
      <color theme="1"/>
      <name val="Arial"/>
      <family val="2"/>
    </font>
    <font>
      <b/>
      <u/>
      <sz val="16"/>
      <color theme="1"/>
      <name val="Calibri"/>
      <family val="2"/>
      <scheme val="minor"/>
    </font>
    <font>
      <sz val="16"/>
      <color theme="1"/>
      <name val="Calibri"/>
      <family val="2"/>
      <scheme val="minor"/>
    </font>
    <font>
      <b/>
      <u/>
      <sz val="11"/>
      <color theme="1"/>
      <name val="Arial"/>
      <family val="2"/>
    </font>
    <font>
      <b/>
      <sz val="14"/>
      <color theme="1"/>
      <name val="Calibri"/>
      <family val="2"/>
      <scheme val="minor"/>
    </font>
    <font>
      <sz val="28"/>
      <color theme="1"/>
      <name val="Calibri"/>
      <family val="2"/>
      <charset val="177"/>
      <scheme val="minor"/>
    </font>
    <font>
      <b/>
      <u/>
      <sz val="28"/>
      <color theme="1"/>
      <name val="Calibri"/>
      <family val="2"/>
      <charset val="177"/>
      <scheme val="minor"/>
    </font>
    <font>
      <sz val="11"/>
      <color rgb="FFFF0000"/>
      <name val="Arial"/>
      <family val="2"/>
    </font>
    <font>
      <sz val="11"/>
      <color theme="1"/>
      <name val="Calibri"/>
      <family val="2"/>
      <charset val="177"/>
      <scheme val="minor"/>
    </font>
    <font>
      <sz val="11"/>
      <color theme="1"/>
      <name val="Gisha"/>
      <family val="2"/>
    </font>
    <font>
      <b/>
      <u/>
      <sz val="11"/>
      <color rgb="FF000000"/>
      <name val="Arial"/>
      <family val="2"/>
    </font>
    <font>
      <b/>
      <u/>
      <sz val="12"/>
      <color rgb="FF000000"/>
      <name val="Arial"/>
      <family val="2"/>
    </font>
    <font>
      <sz val="11"/>
      <color rgb="FFFFFFFF"/>
      <name val="arial"/>
      <family val="2"/>
    </font>
    <font>
      <b/>
      <sz val="14"/>
      <color rgb="FF000000"/>
      <name val="Arial"/>
      <family val="2"/>
    </font>
    <font>
      <b/>
      <sz val="12"/>
      <color rgb="FF000000"/>
      <name val="Arial"/>
      <family val="2"/>
    </font>
    <font>
      <sz val="12"/>
      <color theme="1"/>
      <name val="Calibri"/>
      <family val="2"/>
      <charset val="177"/>
      <scheme val="minor"/>
    </font>
    <font>
      <sz val="8"/>
      <name val="Calibri"/>
      <family val="2"/>
      <charset val="177"/>
      <scheme val="minor"/>
    </font>
    <font>
      <b/>
      <sz val="11"/>
      <color rgb="FFFF0000"/>
      <name val="Calibri"/>
      <family val="2"/>
      <scheme val="minor"/>
    </font>
    <font>
      <b/>
      <strike/>
      <sz val="11"/>
      <color rgb="FFFF0000"/>
      <name val="Calibri"/>
      <family val="2"/>
      <scheme val="minor"/>
    </font>
    <font>
      <b/>
      <sz val="11"/>
      <color rgb="FFFF0000"/>
      <name val="Arial"/>
      <family val="2"/>
    </font>
    <font>
      <strike/>
      <sz val="11"/>
      <color rgb="FFFF0000"/>
      <name val="Arial"/>
      <family val="2"/>
    </font>
  </fonts>
  <fills count="13">
    <fill>
      <patternFill patternType="none"/>
    </fill>
    <fill>
      <patternFill patternType="gray125"/>
    </fill>
    <fill>
      <patternFill patternType="solid">
        <fgColor rgb="FFE6E6E6"/>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CCFF"/>
        <bgColor indexed="64"/>
      </patternFill>
    </fill>
    <fill>
      <patternFill patternType="solid">
        <fgColor rgb="FFD9D9D9"/>
        <bgColor indexed="64"/>
      </patternFill>
    </fill>
    <fill>
      <patternFill patternType="solid">
        <fgColor theme="0"/>
        <bgColor indexed="64"/>
      </patternFill>
    </fill>
    <fill>
      <patternFill patternType="solid">
        <fgColor rgb="FFFF0000"/>
        <bgColor indexed="64"/>
      </patternFill>
    </fill>
    <fill>
      <patternFill patternType="solid">
        <fgColor rgb="FFBFBFBF"/>
        <bgColor indexed="64"/>
      </patternFill>
    </fill>
    <fill>
      <patternFill patternType="solid">
        <fgColor rgb="FFFFE699"/>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double">
        <color indexed="64"/>
      </left>
      <right/>
      <top style="double">
        <color indexed="64"/>
      </top>
      <bottom style="double">
        <color indexed="64"/>
      </bottom>
      <diagonal/>
    </border>
    <border>
      <left style="medium">
        <color indexed="64"/>
      </left>
      <right/>
      <top/>
      <bottom style="medium">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bottom style="double">
        <color indexed="64"/>
      </bottom>
      <diagonal/>
    </border>
    <border>
      <left style="double">
        <color indexed="64"/>
      </left>
      <right style="medium">
        <color indexed="64"/>
      </right>
      <top/>
      <bottom style="medium">
        <color indexed="64"/>
      </bottom>
      <diagonal/>
    </border>
    <border>
      <left/>
      <right/>
      <top style="double">
        <color indexed="64"/>
      </top>
      <bottom style="double">
        <color indexed="64"/>
      </bottom>
      <diagonal/>
    </border>
    <border>
      <left/>
      <right style="double">
        <color indexed="64"/>
      </right>
      <top/>
      <bottom style="double">
        <color indexed="64"/>
      </bottom>
      <diagonal/>
    </border>
    <border>
      <left style="double">
        <color indexed="64"/>
      </left>
      <right style="medium">
        <color indexed="64"/>
      </right>
      <top/>
      <bottom/>
      <diagonal/>
    </border>
    <border>
      <left/>
      <right style="medium">
        <color indexed="64"/>
      </right>
      <top style="double">
        <color indexed="64"/>
      </top>
      <bottom/>
      <diagonal/>
    </border>
    <border>
      <left/>
      <right style="medium">
        <color indexed="64"/>
      </right>
      <top/>
      <bottom/>
      <diagonal/>
    </border>
    <border>
      <left/>
      <right style="medium">
        <color indexed="64"/>
      </right>
      <top/>
      <bottom style="double">
        <color indexed="64"/>
      </bottom>
      <diagonal/>
    </border>
    <border>
      <left/>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uble">
        <color indexed="64"/>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double">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style="medium">
        <color indexed="64"/>
      </top>
      <bottom/>
      <diagonal/>
    </border>
    <border>
      <left style="medium">
        <color indexed="64"/>
      </left>
      <right style="double">
        <color indexed="64"/>
      </right>
      <top style="double">
        <color indexed="64"/>
      </top>
      <bottom style="double">
        <color indexed="64"/>
      </bottom>
      <diagonal/>
    </border>
    <border>
      <left style="medium">
        <color indexed="64"/>
      </left>
      <right/>
      <top style="double">
        <color indexed="64"/>
      </top>
      <bottom style="double">
        <color indexed="64"/>
      </bottom>
      <diagonal/>
    </border>
    <border>
      <left style="double">
        <color indexed="64"/>
      </left>
      <right/>
      <top/>
      <bottom style="medium">
        <color indexed="64"/>
      </bottom>
      <diagonal/>
    </border>
    <border>
      <left style="double">
        <color indexed="64"/>
      </left>
      <right style="double">
        <color indexed="64"/>
      </right>
      <top/>
      <bottom style="double">
        <color indexed="64"/>
      </bottom>
      <diagonal/>
    </border>
    <border>
      <left style="medium">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right/>
      <top style="medium">
        <color indexed="64"/>
      </top>
      <bottom/>
      <diagonal/>
    </border>
    <border>
      <left style="double">
        <color indexed="64"/>
      </left>
      <right/>
      <top/>
      <bottom style="double">
        <color indexed="64"/>
      </bottom>
      <diagonal/>
    </border>
    <border>
      <left style="medium">
        <color indexed="64"/>
      </left>
      <right/>
      <top/>
      <bottom/>
      <diagonal/>
    </border>
    <border>
      <left/>
      <right style="double">
        <color indexed="64"/>
      </right>
      <top style="double">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top style="medium">
        <color indexed="64"/>
      </top>
      <bottom/>
      <diagonal/>
    </border>
    <border>
      <left style="thin">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right style="double">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top/>
      <bottom style="double">
        <color indexed="64"/>
      </bottom>
      <diagonal/>
    </border>
    <border>
      <left/>
      <right style="double">
        <color indexed="64"/>
      </right>
      <top style="double">
        <color indexed="64"/>
      </top>
      <bottom/>
      <diagonal/>
    </border>
    <border>
      <left style="double">
        <color indexed="64"/>
      </left>
      <right style="medium">
        <color indexed="64"/>
      </right>
      <top style="medium">
        <color indexed="64"/>
      </top>
      <bottom style="double">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double">
        <color rgb="FF000000"/>
      </left>
      <right style="double">
        <color rgb="FF000000"/>
      </right>
      <top style="double">
        <color rgb="FF000000"/>
      </top>
      <bottom style="double">
        <color rgb="FF000000"/>
      </bottom>
      <diagonal/>
    </border>
    <border>
      <left style="double">
        <color rgb="FF000000"/>
      </left>
      <right/>
      <top/>
      <bottom/>
      <diagonal/>
    </border>
    <border>
      <left style="double">
        <color rgb="FF000000"/>
      </left>
      <right style="double">
        <color rgb="FF000000"/>
      </right>
      <top style="double">
        <color rgb="FF000000"/>
      </top>
      <bottom style="medium">
        <color rgb="FF000000"/>
      </bottom>
      <diagonal/>
    </border>
    <border>
      <left style="double">
        <color rgb="FF000000"/>
      </left>
      <right/>
      <top style="double">
        <color rgb="FF000000"/>
      </top>
      <bottom style="medium">
        <color rgb="FF000000"/>
      </bottom>
      <diagonal/>
    </border>
    <border>
      <left style="double">
        <color rgb="FF000000"/>
      </left>
      <right/>
      <top style="double">
        <color rgb="FF000000"/>
      </top>
      <bottom/>
      <diagonal/>
    </border>
    <border>
      <left style="double">
        <color rgb="FF000000"/>
      </left>
      <right style="double">
        <color rgb="FF000000"/>
      </right>
      <top style="medium">
        <color rgb="FF000000"/>
      </top>
      <bottom style="medium">
        <color rgb="FF000000"/>
      </bottom>
      <diagonal/>
    </border>
    <border>
      <left style="double">
        <color rgb="FF000000"/>
      </left>
      <right/>
      <top style="medium">
        <color rgb="FF000000"/>
      </top>
      <bottom style="medium">
        <color rgb="FF000000"/>
      </bottom>
      <diagonal/>
    </border>
    <border>
      <left/>
      <right/>
      <top style="double">
        <color rgb="FF000000"/>
      </top>
      <bottom/>
      <diagonal/>
    </border>
    <border>
      <left style="double">
        <color rgb="FF000000"/>
      </left>
      <right style="double">
        <color rgb="FF000000"/>
      </right>
      <top style="medium">
        <color rgb="FF000000"/>
      </top>
      <bottom/>
      <diagonal/>
    </border>
    <border>
      <left style="double">
        <color rgb="FF000000"/>
      </left>
      <right style="double">
        <color rgb="FF000000"/>
      </right>
      <top/>
      <bottom style="medium">
        <color rgb="FF000000"/>
      </bottom>
      <diagonal/>
    </border>
    <border>
      <left style="double">
        <color rgb="FF000000"/>
      </left>
      <right style="double">
        <color rgb="FF000000"/>
      </right>
      <top/>
      <bottom/>
      <diagonal/>
    </border>
    <border>
      <left/>
      <right style="double">
        <color rgb="FF000000"/>
      </right>
      <top style="double">
        <color rgb="FF000000"/>
      </top>
      <bottom/>
      <diagonal/>
    </border>
    <border>
      <left style="double">
        <color rgb="FF000000"/>
      </left>
      <right/>
      <top/>
      <bottom style="medium">
        <color rgb="FF000000"/>
      </bottom>
      <diagonal/>
    </border>
    <border>
      <left style="double">
        <color rgb="FF000000"/>
      </left>
      <right style="double">
        <color rgb="FF000000"/>
      </right>
      <top style="double">
        <color rgb="FF000000"/>
      </top>
      <bottom/>
      <diagonal/>
    </border>
    <border>
      <left style="double">
        <color rgb="FF000000"/>
      </left>
      <right style="double">
        <color rgb="FF000000"/>
      </right>
      <top/>
      <bottom style="double">
        <color rgb="FF000000"/>
      </bottom>
      <diagonal/>
    </border>
    <border>
      <left style="double">
        <color rgb="FF000000"/>
      </left>
      <right/>
      <top style="double">
        <color rgb="FF000000"/>
      </top>
      <bottom style="thin">
        <color indexed="64"/>
      </bottom>
      <diagonal/>
    </border>
    <border>
      <left/>
      <right style="double">
        <color rgb="FF000000"/>
      </right>
      <top style="double">
        <color rgb="FF000000"/>
      </top>
      <bottom style="thin">
        <color indexed="64"/>
      </bottom>
      <diagonal/>
    </border>
    <border>
      <left style="medium">
        <color indexed="64"/>
      </left>
      <right style="double">
        <color indexed="64"/>
      </right>
      <top style="medium">
        <color indexed="64"/>
      </top>
      <bottom style="medium">
        <color indexed="64"/>
      </bottom>
      <diagonal/>
    </border>
    <border>
      <left style="medium">
        <color indexed="64"/>
      </left>
      <right style="medium">
        <color indexed="64"/>
      </right>
      <top style="medium">
        <color indexed="64"/>
      </top>
      <bottom style="double">
        <color indexed="64"/>
      </bottom>
      <diagonal/>
    </border>
    <border>
      <left style="double">
        <color rgb="FF000000"/>
      </left>
      <right/>
      <top/>
      <bottom style="double">
        <color rgb="FF000000"/>
      </bottom>
      <diagonal/>
    </border>
    <border>
      <left/>
      <right style="double">
        <color rgb="FF000000"/>
      </right>
      <top/>
      <bottom style="double">
        <color rgb="FF000000"/>
      </bottom>
      <diagonal/>
    </border>
    <border>
      <left style="double">
        <color rgb="FF000000"/>
      </left>
      <right style="medium">
        <color rgb="FF000000"/>
      </right>
      <top style="double">
        <color rgb="FF000000"/>
      </top>
      <bottom style="medium">
        <color rgb="FF000000"/>
      </bottom>
      <diagonal/>
    </border>
    <border>
      <left style="medium">
        <color rgb="FF000000"/>
      </left>
      <right style="double">
        <color rgb="FF000000"/>
      </right>
      <top style="double">
        <color rgb="FF000000"/>
      </top>
      <bottom style="medium">
        <color rgb="FF000000"/>
      </bottom>
      <diagonal/>
    </border>
    <border>
      <left style="double">
        <color rgb="FF000000"/>
      </left>
      <right style="medium">
        <color rgb="FF000000"/>
      </right>
      <top style="medium">
        <color rgb="FF000000"/>
      </top>
      <bottom style="medium">
        <color rgb="FF000000"/>
      </bottom>
      <diagonal/>
    </border>
    <border>
      <left style="medium">
        <color rgb="FF000000"/>
      </left>
      <right style="double">
        <color rgb="FF000000"/>
      </right>
      <top style="medium">
        <color rgb="FF000000"/>
      </top>
      <bottom style="medium">
        <color rgb="FF000000"/>
      </bottom>
      <diagonal/>
    </border>
    <border>
      <left/>
      <right style="medium">
        <color rgb="FF000000"/>
      </right>
      <top style="double">
        <color rgb="FF000000"/>
      </top>
      <bottom style="medium">
        <color rgb="FF000000"/>
      </bottom>
      <diagonal/>
    </border>
    <border>
      <left style="medium">
        <color rgb="FF000000"/>
      </left>
      <right/>
      <top style="double">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double">
        <color rgb="FF000000"/>
      </bottom>
      <diagonal/>
    </border>
    <border>
      <left/>
      <right/>
      <top style="double">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medium">
        <color indexed="64"/>
      </right>
      <top style="double">
        <color indexed="64"/>
      </top>
      <bottom style="double">
        <color indexed="64"/>
      </bottom>
      <diagonal/>
    </border>
    <border>
      <left style="double">
        <color indexed="64"/>
      </left>
      <right style="double">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medium">
        <color indexed="64"/>
      </left>
      <right style="double">
        <color indexed="64"/>
      </right>
      <top/>
      <bottom style="double">
        <color indexed="64"/>
      </bottom>
      <diagonal/>
    </border>
    <border>
      <left/>
      <right style="medium">
        <color rgb="FF000000"/>
      </right>
      <top style="medium">
        <color indexed="64"/>
      </top>
      <bottom style="medium">
        <color indexed="64"/>
      </bottom>
      <diagonal/>
    </border>
  </borders>
  <cellStyleXfs count="2">
    <xf numFmtId="0" fontId="0" fillId="0" borderId="0"/>
    <xf numFmtId="9" fontId="21" fillId="0" borderId="0" applyFont="0" applyFill="0" applyBorder="0" applyAlignment="0" applyProtection="0"/>
  </cellStyleXfs>
  <cellXfs count="335">
    <xf numFmtId="0" fontId="0" fillId="0" borderId="0" xfId="0"/>
    <xf numFmtId="0" fontId="0" fillId="0" borderId="0" xfId="0" applyAlignment="1">
      <alignment horizontal="center"/>
    </xf>
    <xf numFmtId="0" fontId="6" fillId="0" borderId="0" xfId="0" applyFont="1" applyAlignment="1">
      <alignment horizontal="right" readingOrder="2"/>
    </xf>
    <xf numFmtId="0" fontId="0" fillId="4" borderId="1" xfId="0" applyFill="1" applyBorder="1"/>
    <xf numFmtId="0" fontId="0" fillId="5" borderId="1" xfId="0" applyFill="1" applyBorder="1"/>
    <xf numFmtId="0" fontId="0" fillId="6" borderId="1" xfId="0" applyFill="1" applyBorder="1"/>
    <xf numFmtId="0" fontId="3" fillId="5" borderId="1" xfId="0" applyFont="1" applyFill="1" applyBorder="1" applyAlignment="1" applyProtection="1">
      <alignment horizontal="right" vertical="center" wrapText="1" readingOrder="2"/>
      <protection locked="0"/>
    </xf>
    <xf numFmtId="0" fontId="0" fillId="0" borderId="2" xfId="0" applyBorder="1" applyAlignment="1">
      <alignment horizontal="center" vertical="center" wrapText="1"/>
    </xf>
    <xf numFmtId="0" fontId="5" fillId="3" borderId="2" xfId="0" applyFont="1" applyFill="1" applyBorder="1" applyAlignment="1">
      <alignment horizontal="center" vertical="center" wrapText="1"/>
    </xf>
    <xf numFmtId="0" fontId="0" fillId="7" borderId="1" xfId="0" applyFill="1" applyBorder="1"/>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0" fillId="0" borderId="1" xfId="0" applyBorder="1" applyAlignment="1">
      <alignment horizontal="center" vertical="top"/>
    </xf>
    <xf numFmtId="0" fontId="0" fillId="0" borderId="0" xfId="0" applyAlignment="1">
      <alignment vertical="center"/>
    </xf>
    <xf numFmtId="0" fontId="0" fillId="0" borderId="0" xfId="0" applyAlignment="1">
      <alignment horizontal="right" vertical="top" readingOrder="2"/>
    </xf>
    <xf numFmtId="0" fontId="6" fillId="0" borderId="0" xfId="0" applyFont="1" applyAlignment="1">
      <alignment horizontal="right" vertical="top" readingOrder="2"/>
    </xf>
    <xf numFmtId="0" fontId="10" fillId="8" borderId="19" xfId="0" applyFont="1" applyFill="1" applyBorder="1" applyAlignment="1">
      <alignment horizontal="center" vertical="center" wrapText="1" readingOrder="2"/>
    </xf>
    <xf numFmtId="0" fontId="3" fillId="0" borderId="22" xfId="0" applyFont="1" applyBorder="1" applyAlignment="1">
      <alignment horizontal="right" vertical="top" wrapText="1" readingOrder="2"/>
    </xf>
    <xf numFmtId="0" fontId="3" fillId="0" borderId="9" xfId="0" applyFont="1" applyBorder="1" applyAlignment="1">
      <alignment horizontal="center" vertical="top" wrapText="1" readingOrder="2"/>
    </xf>
    <xf numFmtId="0" fontId="11" fillId="0" borderId="17" xfId="0" applyFont="1" applyBorder="1" applyAlignment="1">
      <alignment horizontal="right" vertical="top" wrapText="1" readingOrder="2"/>
    </xf>
    <xf numFmtId="49" fontId="11" fillId="0" borderId="21" xfId="0" applyNumberFormat="1" applyFont="1" applyBorder="1" applyAlignment="1">
      <alignment horizontal="center" vertical="top" wrapText="1" readingOrder="2"/>
    </xf>
    <xf numFmtId="0" fontId="3" fillId="0" borderId="16" xfId="0" applyFont="1" applyBorder="1" applyAlignment="1">
      <alignment horizontal="center" vertical="top" wrapText="1" readingOrder="2"/>
    </xf>
    <xf numFmtId="0" fontId="11" fillId="0" borderId="18" xfId="0" applyFont="1" applyBorder="1" applyAlignment="1">
      <alignment horizontal="right" vertical="top" wrapText="1" readingOrder="2"/>
    </xf>
    <xf numFmtId="0" fontId="3" fillId="0" borderId="18" xfId="0" applyFont="1" applyBorder="1" applyAlignment="1">
      <alignment horizontal="right" vertical="top" wrapText="1" readingOrder="2"/>
    </xf>
    <xf numFmtId="49" fontId="0" fillId="0" borderId="0" xfId="0" applyNumberFormat="1" applyAlignment="1">
      <alignment horizontal="center" vertical="top"/>
    </xf>
    <xf numFmtId="0" fontId="11" fillId="7" borderId="21" xfId="0" applyFont="1" applyFill="1" applyBorder="1" applyAlignment="1">
      <alignment horizontal="center" vertical="top" wrapText="1" readingOrder="2"/>
    </xf>
    <xf numFmtId="0" fontId="3" fillId="7" borderId="21" xfId="0" applyFont="1" applyFill="1" applyBorder="1" applyAlignment="1">
      <alignment horizontal="center" vertical="top" wrapText="1" readingOrder="2"/>
    </xf>
    <xf numFmtId="0" fontId="3" fillId="7" borderId="19" xfId="0" applyFont="1" applyFill="1" applyBorder="1" applyAlignment="1">
      <alignment horizontal="center" vertical="top" wrapText="1" readingOrder="2"/>
    </xf>
    <xf numFmtId="0" fontId="13" fillId="7" borderId="19" xfId="0" applyFont="1" applyFill="1" applyBorder="1" applyAlignment="1">
      <alignment horizontal="center" vertical="top" wrapText="1" readingOrder="2"/>
    </xf>
    <xf numFmtId="0" fontId="3" fillId="7" borderId="5" xfId="0" applyFont="1" applyFill="1" applyBorder="1" applyAlignment="1">
      <alignment horizontal="center" vertical="top" wrapText="1" readingOrder="2"/>
    </xf>
    <xf numFmtId="0" fontId="4" fillId="8" borderId="32" xfId="0" applyFont="1" applyFill="1" applyBorder="1" applyAlignment="1">
      <alignment horizontal="center" vertical="center" wrapText="1" readingOrder="2"/>
    </xf>
    <xf numFmtId="0" fontId="4" fillId="8" borderId="36" xfId="0" applyFont="1" applyFill="1" applyBorder="1" applyAlignment="1">
      <alignment horizontal="center" vertical="center" wrapText="1" readingOrder="2"/>
    </xf>
    <xf numFmtId="0" fontId="3" fillId="0" borderId="10" xfId="0" applyFont="1" applyBorder="1" applyAlignment="1">
      <alignment horizontal="center" vertical="top" wrapText="1" readingOrder="2"/>
    </xf>
    <xf numFmtId="0" fontId="11" fillId="0" borderId="19" xfId="0" applyFont="1" applyBorder="1" applyAlignment="1">
      <alignment horizontal="right" vertical="top" wrapText="1" readingOrder="2"/>
    </xf>
    <xf numFmtId="49" fontId="11" fillId="0" borderId="19" xfId="0" applyNumberFormat="1" applyFont="1" applyBorder="1" applyAlignment="1">
      <alignment horizontal="center" vertical="top" wrapText="1" readingOrder="2"/>
    </xf>
    <xf numFmtId="0" fontId="11" fillId="7" borderId="19" xfId="0" applyFont="1" applyFill="1" applyBorder="1" applyAlignment="1">
      <alignment horizontal="center" vertical="top" wrapText="1" readingOrder="2"/>
    </xf>
    <xf numFmtId="0" fontId="15" fillId="0" borderId="0" xfId="0" applyFont="1" applyAlignment="1">
      <alignment vertical="top"/>
    </xf>
    <xf numFmtId="49" fontId="15" fillId="0" borderId="0" xfId="0" applyNumberFormat="1" applyFont="1" applyAlignment="1">
      <alignment horizontal="center" vertical="top"/>
    </xf>
    <xf numFmtId="0" fontId="15" fillId="0" borderId="0" xfId="0" applyFont="1" applyAlignment="1">
      <alignment horizontal="right" vertical="top" readingOrder="2"/>
    </xf>
    <xf numFmtId="0" fontId="4" fillId="8" borderId="31" xfId="0" applyFont="1" applyFill="1" applyBorder="1" applyAlignment="1">
      <alignment horizontal="center" vertical="center" wrapText="1" readingOrder="2"/>
    </xf>
    <xf numFmtId="0" fontId="4" fillId="2" borderId="40" xfId="0" applyFont="1" applyFill="1" applyBorder="1" applyAlignment="1">
      <alignment horizontal="center" vertical="center" wrapText="1" readingOrder="2"/>
    </xf>
    <xf numFmtId="0" fontId="4" fillId="2" borderId="36" xfId="0" applyFont="1" applyFill="1" applyBorder="1" applyAlignment="1">
      <alignment horizontal="center" vertical="center" wrapText="1" readingOrder="2"/>
    </xf>
    <xf numFmtId="0" fontId="4" fillId="2" borderId="7" xfId="0" applyFont="1" applyFill="1" applyBorder="1" applyAlignment="1">
      <alignment horizontal="center" vertical="center" wrapText="1" readingOrder="2"/>
    </xf>
    <xf numFmtId="0" fontId="14" fillId="0" borderId="0" xfId="0" applyFont="1" applyAlignment="1">
      <alignment horizontal="right" vertical="top" readingOrder="2"/>
    </xf>
    <xf numFmtId="0" fontId="0" fillId="0" borderId="0" xfId="0" applyAlignment="1">
      <alignment horizontal="right"/>
    </xf>
    <xf numFmtId="0" fontId="3" fillId="0" borderId="28" xfId="0" applyFont="1" applyBorder="1" applyAlignment="1">
      <alignment horizontal="center" vertical="top" wrapText="1" readingOrder="2"/>
    </xf>
    <xf numFmtId="0" fontId="3" fillId="0" borderId="28" xfId="0" applyFont="1" applyBorder="1" applyAlignment="1">
      <alignment horizontal="justify" vertical="top" wrapText="1" readingOrder="2"/>
    </xf>
    <xf numFmtId="0" fontId="4" fillId="8" borderId="44" xfId="0" applyFont="1" applyFill="1" applyBorder="1" applyAlignment="1">
      <alignment horizontal="center" vertical="center" wrapText="1" readingOrder="2"/>
    </xf>
    <xf numFmtId="0" fontId="4" fillId="8" borderId="45" xfId="0" applyFont="1" applyFill="1" applyBorder="1" applyAlignment="1">
      <alignment horizontal="center" vertical="center" wrapText="1" readingOrder="2"/>
    </xf>
    <xf numFmtId="0" fontId="3" fillId="0" borderId="8" xfId="0" applyFont="1" applyBorder="1" applyAlignment="1">
      <alignment horizontal="justify" vertical="top" wrapText="1" readingOrder="2"/>
    </xf>
    <xf numFmtId="0" fontId="3" fillId="0" borderId="8" xfId="0" applyFont="1" applyBorder="1" applyAlignment="1">
      <alignment horizontal="center" vertical="top" wrapText="1" readingOrder="2"/>
    </xf>
    <xf numFmtId="3" fontId="3" fillId="0" borderId="8" xfId="0" applyNumberFormat="1" applyFont="1" applyBorder="1" applyAlignment="1">
      <alignment horizontal="center" vertical="top" wrapText="1" readingOrder="2"/>
    </xf>
    <xf numFmtId="0" fontId="3" fillId="0" borderId="35" xfId="0" applyFont="1" applyBorder="1" applyAlignment="1">
      <alignment horizontal="justify" vertical="top" wrapText="1" readingOrder="2"/>
    </xf>
    <xf numFmtId="165" fontId="0" fillId="0" borderId="0" xfId="0" applyNumberFormat="1" applyAlignment="1">
      <alignment vertical="top" wrapText="1"/>
    </xf>
    <xf numFmtId="164" fontId="0" fillId="0" borderId="0" xfId="0" applyNumberFormat="1"/>
    <xf numFmtId="0" fontId="3" fillId="0" borderId="0" xfId="0" applyFont="1" applyAlignment="1">
      <alignment horizontal="center" vertical="top" wrapText="1" readingOrder="2"/>
    </xf>
    <xf numFmtId="0" fontId="3" fillId="0" borderId="0" xfId="0" applyFont="1" applyAlignment="1">
      <alignment horizontal="justify" vertical="top" wrapText="1" readingOrder="2"/>
    </xf>
    <xf numFmtId="3" fontId="0" fillId="0" borderId="0" xfId="0" applyNumberFormat="1" applyAlignment="1">
      <alignment horizontal="center" vertical="top"/>
    </xf>
    <xf numFmtId="3" fontId="0" fillId="7" borderId="29" xfId="0" applyNumberFormat="1" applyFill="1" applyBorder="1" applyAlignment="1">
      <alignment horizontal="center" vertical="top"/>
    </xf>
    <xf numFmtId="4" fontId="3" fillId="5" borderId="1" xfId="0" applyNumberFormat="1" applyFont="1" applyFill="1" applyBorder="1" applyAlignment="1" applyProtection="1">
      <alignment horizontal="center" vertical="center" wrapText="1" readingOrder="2"/>
      <protection locked="0"/>
    </xf>
    <xf numFmtId="0" fontId="11" fillId="4" borderId="21" xfId="0" applyFont="1" applyFill="1" applyBorder="1" applyAlignment="1" applyProtection="1">
      <alignment horizontal="center" vertical="top" wrapText="1" readingOrder="2"/>
      <protection locked="0"/>
    </xf>
    <xf numFmtId="0" fontId="3" fillId="5" borderId="21" xfId="0" applyFont="1" applyFill="1" applyBorder="1" applyAlignment="1" applyProtection="1">
      <alignment horizontal="right" vertical="top" wrapText="1" readingOrder="2"/>
      <protection locked="0"/>
    </xf>
    <xf numFmtId="0" fontId="11" fillId="5" borderId="21" xfId="0" applyFont="1" applyFill="1" applyBorder="1" applyAlignment="1" applyProtection="1">
      <alignment horizontal="center" vertical="top" wrapText="1" readingOrder="2"/>
      <protection locked="0"/>
    </xf>
    <xf numFmtId="49" fontId="3" fillId="5" borderId="21" xfId="0" applyNumberFormat="1" applyFont="1" applyFill="1" applyBorder="1" applyAlignment="1" applyProtection="1">
      <alignment horizontal="center" vertical="top" wrapText="1" readingOrder="2"/>
      <protection locked="0"/>
    </xf>
    <xf numFmtId="0" fontId="3" fillId="4" borderId="21" xfId="0" applyFont="1" applyFill="1" applyBorder="1" applyAlignment="1" applyProtection="1">
      <alignment horizontal="center" vertical="top" wrapText="1" readingOrder="2"/>
      <protection locked="0"/>
    </xf>
    <xf numFmtId="0" fontId="3" fillId="5" borderId="21" xfId="0" applyFont="1" applyFill="1" applyBorder="1" applyAlignment="1" applyProtection="1">
      <alignment horizontal="center" vertical="top" wrapText="1" readingOrder="2"/>
      <protection locked="0"/>
    </xf>
    <xf numFmtId="0" fontId="11" fillId="4" borderId="19" xfId="0" applyFont="1" applyFill="1" applyBorder="1" applyAlignment="1" applyProtection="1">
      <alignment horizontal="center" vertical="top" wrapText="1" readingOrder="2"/>
      <protection locked="0"/>
    </xf>
    <xf numFmtId="0" fontId="3" fillId="4" borderId="19" xfId="0" applyFont="1" applyFill="1" applyBorder="1" applyAlignment="1" applyProtection="1">
      <alignment horizontal="center" vertical="top" wrapText="1" readingOrder="2"/>
      <protection locked="0"/>
    </xf>
    <xf numFmtId="0" fontId="3" fillId="5" borderId="19" xfId="0" applyFont="1" applyFill="1" applyBorder="1" applyAlignment="1" applyProtection="1">
      <alignment horizontal="center" vertical="top" wrapText="1" readingOrder="2"/>
      <protection locked="0"/>
    </xf>
    <xf numFmtId="0" fontId="3" fillId="4" borderId="28" xfId="0" applyFont="1" applyFill="1" applyBorder="1" applyAlignment="1" applyProtection="1">
      <alignment horizontal="center" vertical="top" wrapText="1" readingOrder="2"/>
      <protection locked="0"/>
    </xf>
    <xf numFmtId="0" fontId="5" fillId="0" borderId="2" xfId="0" applyFont="1" applyBorder="1" applyAlignment="1">
      <alignment horizontal="center" vertical="top"/>
    </xf>
    <xf numFmtId="0" fontId="3" fillId="5" borderId="54" xfId="0" applyFont="1" applyFill="1" applyBorder="1" applyAlignment="1" applyProtection="1">
      <alignment vertical="center" wrapText="1" readingOrder="2"/>
      <protection locked="0"/>
    </xf>
    <xf numFmtId="0" fontId="0" fillId="5" borderId="56" xfId="0" applyFill="1" applyBorder="1" applyProtection="1">
      <protection locked="0"/>
    </xf>
    <xf numFmtId="4" fontId="3" fillId="5" borderId="56" xfId="0" applyNumberFormat="1" applyFont="1" applyFill="1" applyBorder="1" applyAlignment="1" applyProtection="1">
      <alignment horizontal="center" vertical="center" wrapText="1" readingOrder="2"/>
      <protection locked="0"/>
    </xf>
    <xf numFmtId="0" fontId="0" fillId="5" borderId="57" xfId="0" applyFill="1" applyBorder="1" applyProtection="1">
      <protection locked="0"/>
    </xf>
    <xf numFmtId="3" fontId="3" fillId="4" borderId="1" xfId="0" applyNumberFormat="1" applyFont="1" applyFill="1" applyBorder="1" applyAlignment="1" applyProtection="1">
      <alignment horizontal="center" vertical="center" wrapText="1" readingOrder="2"/>
      <protection locked="0"/>
    </xf>
    <xf numFmtId="0" fontId="3" fillId="9" borderId="59" xfId="0" applyFont="1" applyFill="1" applyBorder="1" applyAlignment="1">
      <alignment horizontal="center" vertical="top" wrapText="1" readingOrder="2"/>
    </xf>
    <xf numFmtId="0" fontId="3" fillId="9" borderId="58" xfId="0" applyFont="1" applyFill="1" applyBorder="1" applyAlignment="1">
      <alignment horizontal="center" vertical="top" wrapText="1" readingOrder="2"/>
    </xf>
    <xf numFmtId="0" fontId="3" fillId="9" borderId="21" xfId="0" applyFont="1" applyFill="1" applyBorder="1" applyAlignment="1">
      <alignment horizontal="center" vertical="top" wrapText="1" readingOrder="2"/>
    </xf>
    <xf numFmtId="0" fontId="3" fillId="5" borderId="27" xfId="0" applyFont="1" applyFill="1" applyBorder="1" applyAlignment="1" applyProtection="1">
      <alignment horizontal="center" vertical="top" wrapText="1" readingOrder="2"/>
      <protection locked="0"/>
    </xf>
    <xf numFmtId="0" fontId="3" fillId="5" borderId="60" xfId="0" applyFont="1" applyFill="1" applyBorder="1" applyAlignment="1" applyProtection="1">
      <alignment horizontal="center" vertical="top" wrapText="1" readingOrder="2"/>
      <protection locked="0"/>
    </xf>
    <xf numFmtId="0" fontId="3" fillId="7" borderId="61" xfId="0" applyFont="1" applyFill="1" applyBorder="1" applyAlignment="1">
      <alignment horizontal="center" vertical="top" wrapText="1" readingOrder="2"/>
    </xf>
    <xf numFmtId="0" fontId="3" fillId="0" borderId="17" xfId="0" applyFont="1" applyBorder="1" applyAlignment="1">
      <alignment horizontal="right" vertical="top" wrapText="1" readingOrder="2"/>
    </xf>
    <xf numFmtId="0" fontId="3" fillId="0" borderId="19" xfId="0" applyFont="1" applyBorder="1" applyAlignment="1">
      <alignment horizontal="right" vertical="top" wrapText="1" readingOrder="2"/>
    </xf>
    <xf numFmtId="0" fontId="3" fillId="0" borderId="43" xfId="0" applyFont="1" applyBorder="1" applyAlignment="1">
      <alignment horizontal="right" vertical="top" wrapText="1" readingOrder="2"/>
    </xf>
    <xf numFmtId="0" fontId="3" fillId="5" borderId="13" xfId="0" applyFont="1" applyFill="1" applyBorder="1" applyAlignment="1" applyProtection="1">
      <alignment horizontal="center" vertical="top" wrapText="1" readingOrder="2"/>
      <protection locked="0"/>
    </xf>
    <xf numFmtId="0" fontId="3" fillId="5" borderId="26" xfId="0" applyFont="1" applyFill="1" applyBorder="1" applyAlignment="1" applyProtection="1">
      <alignment horizontal="center" vertical="top" wrapText="1" readingOrder="2"/>
      <protection locked="0"/>
    </xf>
    <xf numFmtId="0" fontId="3" fillId="5" borderId="19" xfId="0" applyFont="1" applyFill="1" applyBorder="1" applyAlignment="1" applyProtection="1">
      <alignment horizontal="right" vertical="top" wrapText="1" readingOrder="2"/>
      <protection locked="0"/>
    </xf>
    <xf numFmtId="49" fontId="3" fillId="5" borderId="19" xfId="0" applyNumberFormat="1" applyFont="1" applyFill="1" applyBorder="1" applyAlignment="1" applyProtection="1">
      <alignment horizontal="center" vertical="top" wrapText="1" readingOrder="2"/>
      <protection locked="0"/>
    </xf>
    <xf numFmtId="0" fontId="11" fillId="5" borderId="19" xfId="0" applyFont="1" applyFill="1" applyBorder="1" applyAlignment="1" applyProtection="1">
      <alignment horizontal="center" vertical="top" wrapText="1" readingOrder="2"/>
      <protection locked="0"/>
    </xf>
    <xf numFmtId="0" fontId="3" fillId="5" borderId="22" xfId="0" applyFont="1" applyFill="1" applyBorder="1" applyAlignment="1">
      <alignment horizontal="right" vertical="top" wrapText="1" readingOrder="2"/>
    </xf>
    <xf numFmtId="0" fontId="3" fillId="5" borderId="43" xfId="0" applyFont="1" applyFill="1" applyBorder="1" applyAlignment="1">
      <alignment horizontal="right" vertical="top" wrapText="1" readingOrder="2"/>
    </xf>
    <xf numFmtId="0" fontId="5" fillId="0" borderId="23" xfId="0" applyFont="1" applyBorder="1" applyAlignment="1">
      <alignment horizontal="center" vertical="top"/>
    </xf>
    <xf numFmtId="0" fontId="13" fillId="7" borderId="15" xfId="0" applyFont="1" applyFill="1" applyBorder="1" applyAlignment="1">
      <alignment horizontal="center" vertical="top" wrapText="1" readingOrder="2"/>
    </xf>
    <xf numFmtId="0" fontId="3" fillId="0" borderId="18" xfId="0" applyFont="1" applyBorder="1" applyAlignment="1">
      <alignment horizontal="center" vertical="top" wrapText="1" readingOrder="2"/>
    </xf>
    <xf numFmtId="0" fontId="3" fillId="0" borderId="39" xfId="0" applyFont="1" applyBorder="1" applyAlignment="1">
      <alignment horizontal="right" vertical="top" wrapText="1" readingOrder="2"/>
    </xf>
    <xf numFmtId="0" fontId="11" fillId="0" borderId="58" xfId="0" applyFont="1" applyBorder="1" applyAlignment="1" applyProtection="1">
      <alignment horizontal="center" vertical="top" wrapText="1" readingOrder="2"/>
      <protection locked="0"/>
    </xf>
    <xf numFmtId="0" fontId="3" fillId="5" borderId="64" xfId="0" applyFont="1" applyFill="1" applyBorder="1" applyAlignment="1" applyProtection="1">
      <alignment horizontal="center" vertical="top" wrapText="1" readingOrder="2"/>
      <protection locked="0"/>
    </xf>
    <xf numFmtId="0" fontId="3" fillId="0" borderId="22" xfId="0" applyFont="1" applyBorder="1" applyAlignment="1" applyProtection="1">
      <alignment horizontal="right" vertical="top" wrapText="1" readingOrder="2"/>
      <protection locked="0"/>
    </xf>
    <xf numFmtId="0" fontId="3" fillId="0" borderId="58" xfId="0" applyFont="1" applyBorder="1" applyAlignment="1" applyProtection="1">
      <alignment horizontal="center" vertical="top" wrapText="1" readingOrder="2"/>
      <protection locked="0"/>
    </xf>
    <xf numFmtId="0" fontId="3" fillId="0" borderId="43" xfId="0" applyFont="1" applyBorder="1" applyAlignment="1" applyProtection="1">
      <alignment horizontal="right" vertical="top" wrapText="1" readingOrder="2"/>
      <protection locked="0"/>
    </xf>
    <xf numFmtId="0" fontId="11" fillId="0" borderId="11" xfId="0" applyFont="1" applyBorder="1" applyAlignment="1" applyProtection="1">
      <alignment horizontal="center" vertical="top" wrapText="1" readingOrder="2"/>
      <protection locked="0"/>
    </xf>
    <xf numFmtId="0" fontId="24" fillId="0" borderId="0" xfId="0" applyFont="1" applyAlignment="1">
      <alignment horizontal="center" vertical="top"/>
    </xf>
    <xf numFmtId="0" fontId="0" fillId="0" borderId="0" xfId="0" applyAlignment="1">
      <alignment horizontal="right" vertical="top"/>
    </xf>
    <xf numFmtId="0" fontId="10" fillId="0" borderId="65" xfId="0" applyFont="1" applyBorder="1" applyAlignment="1">
      <alignment horizontal="right" vertical="center" wrapText="1" readingOrder="2"/>
    </xf>
    <xf numFmtId="0" fontId="25" fillId="10" borderId="67" xfId="0" applyFont="1" applyFill="1" applyBorder="1" applyAlignment="1">
      <alignment horizontal="right" vertical="center" wrapText="1" readingOrder="2"/>
    </xf>
    <xf numFmtId="0" fontId="26" fillId="11" borderId="68" xfId="0" applyFont="1" applyFill="1" applyBorder="1" applyAlignment="1">
      <alignment horizontal="center" vertical="center" wrapText="1"/>
    </xf>
    <xf numFmtId="0" fontId="26" fillId="11" borderId="68" xfId="0" applyFont="1" applyFill="1" applyBorder="1" applyAlignment="1">
      <alignment horizontal="center" vertical="center" wrapText="1" readingOrder="2"/>
    </xf>
    <xf numFmtId="0" fontId="0" fillId="0" borderId="69" xfId="0" applyBorder="1"/>
    <xf numFmtId="0" fontId="26" fillId="11" borderId="1" xfId="0" applyFont="1" applyFill="1" applyBorder="1" applyAlignment="1">
      <alignment horizontal="center" vertical="top" wrapText="1" readingOrder="2"/>
    </xf>
    <xf numFmtId="0" fontId="0" fillId="0" borderId="70" xfId="0" applyBorder="1" applyAlignment="1">
      <alignment horizontal="center" vertical="center" wrapText="1"/>
    </xf>
    <xf numFmtId="0" fontId="0" fillId="0" borderId="71" xfId="0" applyBorder="1" applyAlignment="1">
      <alignment horizontal="right" vertical="center" wrapText="1" readingOrder="2"/>
    </xf>
    <xf numFmtId="0" fontId="0" fillId="0" borderId="74" xfId="0" applyBorder="1" applyAlignment="1">
      <alignment horizontal="right" vertical="center" wrapText="1" readingOrder="2"/>
    </xf>
    <xf numFmtId="0" fontId="0" fillId="0" borderId="73" xfId="0" applyBorder="1" applyAlignment="1">
      <alignment horizontal="right" vertical="top" wrapText="1" readingOrder="2"/>
    </xf>
    <xf numFmtId="0" fontId="26" fillId="7" borderId="68" xfId="0" applyFont="1" applyFill="1" applyBorder="1" applyAlignment="1">
      <alignment horizontal="center" vertical="center" wrapText="1"/>
    </xf>
    <xf numFmtId="0" fontId="0" fillId="0" borderId="72" xfId="0" applyBorder="1" applyAlignment="1">
      <alignment horizontal="right" vertical="center" wrapText="1"/>
    </xf>
    <xf numFmtId="0" fontId="0" fillId="0" borderId="75" xfId="0" applyBorder="1"/>
    <xf numFmtId="0" fontId="12" fillId="0" borderId="0" xfId="0" applyFont="1" applyAlignment="1">
      <alignment horizontal="right" vertical="top" readingOrder="2"/>
    </xf>
    <xf numFmtId="0" fontId="12" fillId="0" borderId="0" xfId="0" applyFont="1" applyAlignment="1">
      <alignment horizontal="right" vertical="top"/>
    </xf>
    <xf numFmtId="0" fontId="3" fillId="0" borderId="0" xfId="0" applyFont="1" applyAlignment="1">
      <alignment vertical="top"/>
    </xf>
    <xf numFmtId="0" fontId="3" fillId="0" borderId="0" xfId="0" applyFont="1" applyAlignment="1">
      <alignment horizontal="right" vertical="top"/>
    </xf>
    <xf numFmtId="0" fontId="3" fillId="0" borderId="0" xfId="0" applyFont="1" applyAlignment="1">
      <alignment horizontal="center" vertical="top"/>
    </xf>
    <xf numFmtId="0" fontId="3" fillId="0" borderId="0" xfId="0" applyFont="1"/>
    <xf numFmtId="0" fontId="0" fillId="0" borderId="71" xfId="0" applyBorder="1" applyAlignment="1">
      <alignment horizontal="center" vertical="center" wrapText="1"/>
    </xf>
    <xf numFmtId="0" fontId="0" fillId="12" borderId="70" xfId="0" applyFill="1" applyBorder="1" applyAlignment="1" applyProtection="1">
      <alignment horizontal="center" vertical="top" wrapText="1"/>
      <protection locked="0"/>
    </xf>
    <xf numFmtId="0" fontId="0" fillId="0" borderId="70" xfId="0" applyBorder="1" applyAlignment="1">
      <alignment horizontal="right" vertical="top" wrapText="1" readingOrder="2"/>
    </xf>
    <xf numFmtId="0" fontId="0" fillId="12" borderId="73" xfId="0" applyFill="1" applyBorder="1" applyAlignment="1" applyProtection="1">
      <alignment horizontal="center" vertical="top" wrapText="1"/>
      <protection locked="0"/>
    </xf>
    <xf numFmtId="0" fontId="0" fillId="0" borderId="69" xfId="0" applyBorder="1" applyAlignment="1">
      <alignment horizontal="center"/>
    </xf>
    <xf numFmtId="0" fontId="0" fillId="0" borderId="74" xfId="0" applyBorder="1" applyAlignment="1">
      <alignment horizontal="right" vertical="center" wrapText="1"/>
    </xf>
    <xf numFmtId="0" fontId="0" fillId="0" borderId="77" xfId="0" applyBorder="1" applyAlignment="1">
      <alignment horizontal="center" vertical="center" wrapText="1"/>
    </xf>
    <xf numFmtId="0" fontId="0" fillId="0" borderId="77" xfId="0" applyBorder="1" applyAlignment="1">
      <alignment vertical="center" wrapText="1" readingOrder="2"/>
    </xf>
    <xf numFmtId="0" fontId="0" fillId="0" borderId="76" xfId="0" applyBorder="1" applyAlignment="1">
      <alignment horizontal="center" vertical="center" wrapText="1"/>
    </xf>
    <xf numFmtId="0" fontId="0" fillId="0" borderId="76" xfId="0" applyBorder="1" applyAlignment="1">
      <alignment vertical="center" wrapText="1" readingOrder="2"/>
    </xf>
    <xf numFmtId="0" fontId="0" fillId="0" borderId="78" xfId="0" applyBorder="1" applyAlignment="1">
      <alignment horizontal="center" vertical="center" wrapText="1"/>
    </xf>
    <xf numFmtId="0" fontId="0" fillId="0" borderId="78" xfId="0" applyBorder="1" applyAlignment="1">
      <alignment vertical="center" wrapText="1" readingOrder="2"/>
    </xf>
    <xf numFmtId="49" fontId="12" fillId="0" borderId="0" xfId="0" applyNumberFormat="1" applyFont="1" applyAlignment="1">
      <alignment horizontal="center" vertical="top"/>
    </xf>
    <xf numFmtId="49" fontId="24" fillId="0" borderId="0" xfId="0" applyNumberFormat="1" applyFont="1" applyAlignment="1">
      <alignment horizontal="center" vertical="top"/>
    </xf>
    <xf numFmtId="49" fontId="0" fillId="0" borderId="0" xfId="0" applyNumberFormat="1" applyAlignment="1">
      <alignment horizontal="center"/>
    </xf>
    <xf numFmtId="49" fontId="26" fillId="11" borderId="68" xfId="0" applyNumberFormat="1" applyFont="1" applyFill="1" applyBorder="1" applyAlignment="1">
      <alignment horizontal="center" vertical="center" wrapText="1"/>
    </xf>
    <xf numFmtId="49" fontId="0" fillId="0" borderId="71" xfId="0" applyNumberFormat="1" applyBorder="1" applyAlignment="1">
      <alignment horizontal="center" vertical="center" wrapText="1"/>
    </xf>
    <xf numFmtId="49" fontId="0" fillId="0" borderId="74" xfId="0" applyNumberFormat="1" applyBorder="1" applyAlignment="1">
      <alignment horizontal="center" vertical="center" wrapText="1"/>
    </xf>
    <xf numFmtId="49" fontId="0" fillId="0" borderId="0" xfId="0" applyNumberFormat="1"/>
    <xf numFmtId="0" fontId="26" fillId="0" borderId="79" xfId="0" applyFont="1" applyBorder="1" applyAlignment="1">
      <alignment vertical="center" wrapText="1" readingOrder="2"/>
    </xf>
    <xf numFmtId="0" fontId="0" fillId="0" borderId="75" xfId="0" applyBorder="1" applyAlignment="1">
      <alignment horizontal="center" vertical="center" wrapText="1"/>
    </xf>
    <xf numFmtId="0" fontId="26" fillId="0" borderId="75" xfId="0" applyFont="1" applyBorder="1" applyAlignment="1">
      <alignment vertical="center" wrapText="1" readingOrder="2"/>
    </xf>
    <xf numFmtId="49" fontId="3" fillId="9" borderId="59" xfId="0" applyNumberFormat="1" applyFont="1" applyFill="1" applyBorder="1" applyAlignment="1">
      <alignment horizontal="center" vertical="top" wrapText="1" readingOrder="2"/>
    </xf>
    <xf numFmtId="49" fontId="3" fillId="9" borderId="58" xfId="0" applyNumberFormat="1" applyFont="1" applyFill="1" applyBorder="1" applyAlignment="1">
      <alignment horizontal="center" vertical="top" wrapText="1" readingOrder="2"/>
    </xf>
    <xf numFmtId="49" fontId="3" fillId="9" borderId="21" xfId="0" applyNumberFormat="1" applyFont="1" applyFill="1" applyBorder="1" applyAlignment="1">
      <alignment horizontal="center" vertical="top" wrapText="1" readingOrder="2"/>
    </xf>
    <xf numFmtId="0" fontId="4" fillId="2" borderId="1" xfId="0" applyFont="1" applyFill="1" applyBorder="1" applyAlignment="1">
      <alignment horizontal="center" vertical="top" wrapText="1" readingOrder="2"/>
    </xf>
    <xf numFmtId="0" fontId="0" fillId="0" borderId="0" xfId="0" applyAlignment="1">
      <alignment horizontal="center" vertical="center" wrapText="1"/>
    </xf>
    <xf numFmtId="0" fontId="0" fillId="0" borderId="69" xfId="0" applyBorder="1" applyAlignment="1">
      <alignment horizontal="right" vertical="center" wrapText="1" readingOrder="2"/>
    </xf>
    <xf numFmtId="49" fontId="0" fillId="0" borderId="80" xfId="0" applyNumberFormat="1" applyBorder="1" applyAlignment="1">
      <alignment horizontal="center" vertical="center" wrapText="1"/>
    </xf>
    <xf numFmtId="0" fontId="0" fillId="12" borderId="77" xfId="0" applyFill="1" applyBorder="1" applyAlignment="1" applyProtection="1">
      <alignment horizontal="center" vertical="top" wrapText="1"/>
      <protection locked="0"/>
    </xf>
    <xf numFmtId="0" fontId="0" fillId="0" borderId="77" xfId="0" applyBorder="1" applyAlignment="1">
      <alignment horizontal="right" vertical="top" wrapText="1" readingOrder="2"/>
    </xf>
    <xf numFmtId="0" fontId="0" fillId="0" borderId="80" xfId="0" applyBorder="1" applyAlignment="1">
      <alignment horizontal="right" vertical="center" wrapText="1"/>
    </xf>
    <xf numFmtId="0" fontId="0" fillId="6" borderId="77" xfId="0" applyFill="1" applyBorder="1" applyAlignment="1">
      <alignment horizontal="center" vertical="top" wrapText="1"/>
    </xf>
    <xf numFmtId="0" fontId="3" fillId="0" borderId="34" xfId="0" applyFont="1" applyBorder="1" applyAlignment="1">
      <alignment horizontal="center" vertical="top" wrapText="1" readingOrder="2"/>
    </xf>
    <xf numFmtId="0" fontId="3" fillId="0" borderId="35" xfId="0" applyFont="1" applyBorder="1" applyAlignment="1">
      <alignment horizontal="center" vertical="top" wrapText="1" readingOrder="2"/>
    </xf>
    <xf numFmtId="3" fontId="2" fillId="7" borderId="29" xfId="0" applyNumberFormat="1" applyFont="1" applyFill="1" applyBorder="1" applyAlignment="1">
      <alignment horizontal="center" vertical="top"/>
    </xf>
    <xf numFmtId="3" fontId="0" fillId="7" borderId="2" xfId="0" applyNumberFormat="1" applyFill="1" applyBorder="1" applyAlignment="1">
      <alignment horizontal="center" vertical="top"/>
    </xf>
    <xf numFmtId="0" fontId="17" fillId="0" borderId="25" xfId="0" applyFont="1" applyBorder="1" applyAlignment="1">
      <alignment horizontal="center" vertical="top"/>
    </xf>
    <xf numFmtId="0" fontId="11" fillId="9" borderId="21" xfId="0" applyFont="1" applyFill="1" applyBorder="1" applyAlignment="1" applyProtection="1">
      <alignment horizontal="center" vertical="top" wrapText="1" readingOrder="2"/>
      <protection locked="0"/>
    </xf>
    <xf numFmtId="0" fontId="3" fillId="0" borderId="63" xfId="0" applyFont="1" applyBorder="1" applyAlignment="1">
      <alignment horizontal="right" vertical="top" wrapText="1" readingOrder="2"/>
    </xf>
    <xf numFmtId="0" fontId="3" fillId="0" borderId="85" xfId="0" applyFont="1" applyBorder="1" applyAlignment="1">
      <alignment horizontal="right" vertical="top" wrapText="1" readingOrder="2"/>
    </xf>
    <xf numFmtId="0" fontId="11" fillId="4" borderId="18" xfId="0" applyFont="1" applyFill="1" applyBorder="1" applyAlignment="1" applyProtection="1">
      <alignment horizontal="center" vertical="top" wrapText="1" readingOrder="2"/>
      <protection locked="0"/>
    </xf>
    <xf numFmtId="0" fontId="11" fillId="4" borderId="86" xfId="0" applyFont="1" applyFill="1" applyBorder="1" applyAlignment="1" applyProtection="1">
      <alignment horizontal="center" vertical="top" wrapText="1" readingOrder="2"/>
      <protection locked="0"/>
    </xf>
    <xf numFmtId="0" fontId="11" fillId="7" borderId="18" xfId="0" applyFont="1" applyFill="1" applyBorder="1" applyAlignment="1">
      <alignment horizontal="center" vertical="top" wrapText="1" readingOrder="2"/>
    </xf>
    <xf numFmtId="0" fontId="3" fillId="7" borderId="86" xfId="0" applyFont="1" applyFill="1" applyBorder="1" applyAlignment="1">
      <alignment horizontal="center" vertical="top" wrapText="1" readingOrder="2"/>
    </xf>
    <xf numFmtId="0" fontId="3" fillId="4" borderId="18" xfId="0" applyFont="1" applyFill="1" applyBorder="1" applyAlignment="1" applyProtection="1">
      <alignment horizontal="center" vertical="top" wrapText="1" readingOrder="2"/>
      <protection locked="0"/>
    </xf>
    <xf numFmtId="0" fontId="3" fillId="9" borderId="25" xfId="0" applyFont="1" applyFill="1" applyBorder="1" applyAlignment="1">
      <alignment horizontal="center" vertical="top" wrapText="1" readingOrder="2"/>
    </xf>
    <xf numFmtId="3" fontId="0" fillId="12" borderId="70" xfId="0" applyNumberFormat="1" applyFill="1" applyBorder="1" applyAlignment="1" applyProtection="1">
      <alignment horizontal="center" vertical="top" wrapText="1"/>
      <protection locked="0"/>
    </xf>
    <xf numFmtId="3" fontId="0" fillId="12" borderId="73" xfId="0" applyNumberFormat="1" applyFill="1" applyBorder="1" applyAlignment="1" applyProtection="1">
      <alignment horizontal="center" vertical="top" wrapText="1"/>
      <protection locked="0"/>
    </xf>
    <xf numFmtId="3" fontId="0" fillId="6" borderId="77" xfId="0" applyNumberFormat="1" applyFill="1" applyBorder="1" applyAlignment="1">
      <alignment horizontal="center" vertical="top" wrapText="1"/>
    </xf>
    <xf numFmtId="0" fontId="3" fillId="5" borderId="5" xfId="0" applyFont="1" applyFill="1" applyBorder="1" applyAlignment="1" applyProtection="1">
      <alignment horizontal="right" vertical="top" wrapText="1" readingOrder="2"/>
      <protection locked="0"/>
    </xf>
    <xf numFmtId="0" fontId="7" fillId="0" borderId="0" xfId="0" applyFont="1"/>
    <xf numFmtId="0" fontId="3" fillId="0" borderId="8" xfId="0" applyFont="1" applyBorder="1" applyAlignment="1">
      <alignment horizontal="right" vertical="top" wrapText="1" readingOrder="2"/>
    </xf>
    <xf numFmtId="0" fontId="3" fillId="0" borderId="103" xfId="0" applyFont="1" applyBorder="1" applyAlignment="1">
      <alignment horizontal="center" vertical="top" wrapText="1" readingOrder="2"/>
    </xf>
    <xf numFmtId="0" fontId="3" fillId="0" borderId="41" xfId="0" applyFont="1" applyBorder="1" applyAlignment="1">
      <alignment horizontal="justify" vertical="top" wrapText="1" readingOrder="2"/>
    </xf>
    <xf numFmtId="0" fontId="3" fillId="0" borderId="41" xfId="0" applyFont="1" applyBorder="1" applyAlignment="1">
      <alignment horizontal="center" vertical="top" wrapText="1" readingOrder="2"/>
    </xf>
    <xf numFmtId="3" fontId="0" fillId="7" borderId="104" xfId="0" applyNumberFormat="1" applyFill="1" applyBorder="1" applyAlignment="1">
      <alignment horizontal="center" vertical="top"/>
    </xf>
    <xf numFmtId="3" fontId="0" fillId="7" borderId="105" xfId="0" applyNumberFormat="1" applyFill="1" applyBorder="1" applyAlignment="1">
      <alignment horizontal="center" vertical="top"/>
    </xf>
    <xf numFmtId="3" fontId="0" fillId="7" borderId="31" xfId="0" applyNumberFormat="1" applyFill="1" applyBorder="1" applyAlignment="1">
      <alignment horizontal="center" vertical="top"/>
    </xf>
    <xf numFmtId="0" fontId="0" fillId="0" borderId="77" xfId="0" applyBorder="1" applyAlignment="1">
      <alignment horizontal="right" vertical="center" wrapText="1" readingOrder="2"/>
    </xf>
    <xf numFmtId="0" fontId="0" fillId="0" borderId="76" xfId="0" applyBorder="1" applyAlignment="1">
      <alignment horizontal="right" vertical="center" wrapText="1" readingOrder="2"/>
    </xf>
    <xf numFmtId="166" fontId="0" fillId="4" borderId="36" xfId="1" applyNumberFormat="1" applyFont="1" applyFill="1" applyBorder="1" applyAlignment="1" applyProtection="1">
      <alignment horizontal="center" vertical="center"/>
      <protection locked="0"/>
    </xf>
    <xf numFmtId="3" fontId="3" fillId="4" borderId="51" xfId="0" applyNumberFormat="1" applyFont="1" applyFill="1" applyBorder="1" applyAlignment="1" applyProtection="1">
      <alignment horizontal="center" vertical="center" wrapText="1" readingOrder="2"/>
      <protection locked="0"/>
    </xf>
    <xf numFmtId="3" fontId="3" fillId="4" borderId="56" xfId="0" applyNumberFormat="1" applyFont="1" applyFill="1" applyBorder="1" applyAlignment="1" applyProtection="1">
      <alignment horizontal="center" vertical="center" wrapText="1" readingOrder="2"/>
      <protection locked="0"/>
    </xf>
    <xf numFmtId="0" fontId="0" fillId="0" borderId="0" xfId="0" applyAlignment="1">
      <alignment vertical="center" wrapText="1"/>
    </xf>
    <xf numFmtId="0" fontId="8" fillId="0" borderId="0" xfId="0" applyFont="1" applyAlignment="1">
      <alignment horizontal="right"/>
    </xf>
    <xf numFmtId="0" fontId="4" fillId="2" borderId="48" xfId="0" applyFont="1" applyFill="1" applyBorder="1" applyAlignment="1">
      <alignment horizontal="center" vertical="center" wrapText="1" readingOrder="2"/>
    </xf>
    <xf numFmtId="0" fontId="4" fillId="2" borderId="47" xfId="0" applyFont="1" applyFill="1" applyBorder="1" applyAlignment="1">
      <alignment horizontal="center" vertical="center" wrapText="1" readingOrder="2"/>
    </xf>
    <xf numFmtId="0" fontId="4" fillId="2" borderId="32" xfId="0" applyFont="1" applyFill="1" applyBorder="1" applyAlignment="1">
      <alignment horizontal="center" vertical="center" wrapText="1" readingOrder="2"/>
    </xf>
    <xf numFmtId="0" fontId="4" fillId="2" borderId="49" xfId="0" applyFont="1" applyFill="1" applyBorder="1" applyAlignment="1">
      <alignment horizontal="center" vertical="center" wrapText="1" readingOrder="2"/>
    </xf>
    <xf numFmtId="0" fontId="4" fillId="2" borderId="1" xfId="0" applyFont="1" applyFill="1" applyBorder="1" applyAlignment="1">
      <alignment horizontal="center" vertical="center" wrapText="1" readingOrder="2"/>
    </xf>
    <xf numFmtId="0" fontId="4" fillId="2" borderId="6" xfId="0" applyFont="1" applyFill="1" applyBorder="1" applyAlignment="1">
      <alignment horizontal="center" vertical="center" wrapText="1" readingOrder="2"/>
    </xf>
    <xf numFmtId="0" fontId="4" fillId="2" borderId="3" xfId="0" applyFont="1" applyFill="1" applyBorder="1" applyAlignment="1">
      <alignment horizontal="center" vertical="center" wrapText="1" readingOrder="2"/>
    </xf>
    <xf numFmtId="4" fontId="0" fillId="7" borderId="2" xfId="0" applyNumberFormat="1" applyFill="1" applyBorder="1" applyAlignment="1">
      <alignment horizontal="center" vertical="center"/>
    </xf>
    <xf numFmtId="0" fontId="0" fillId="0" borderId="50" xfId="0" applyBorder="1" applyAlignment="1">
      <alignment horizontal="center" vertical="center"/>
    </xf>
    <xf numFmtId="0" fontId="3" fillId="0" borderId="51" xfId="0" applyFont="1" applyBorder="1" applyAlignment="1">
      <alignment horizontal="right" vertical="center" wrapText="1" readingOrder="2"/>
    </xf>
    <xf numFmtId="4" fontId="3" fillId="0" borderId="51" xfId="0" applyNumberFormat="1" applyFont="1" applyBorder="1" applyAlignment="1">
      <alignment horizontal="center" vertical="center" wrapText="1" readingOrder="2"/>
    </xf>
    <xf numFmtId="0" fontId="3" fillId="0" borderId="52" xfId="0" applyFont="1" applyBorder="1" applyAlignment="1">
      <alignment horizontal="right" vertical="top" wrapText="1" readingOrder="2"/>
    </xf>
    <xf numFmtId="4" fontId="3" fillId="0" borderId="1" xfId="0" applyNumberFormat="1" applyFont="1" applyBorder="1" applyAlignment="1">
      <alignment horizontal="center" vertical="center" wrapText="1" readingOrder="2"/>
    </xf>
    <xf numFmtId="0" fontId="0" fillId="0" borderId="53" xfId="0" applyBorder="1" applyAlignment="1">
      <alignment horizontal="center" vertical="center"/>
    </xf>
    <xf numFmtId="0" fontId="3" fillId="0" borderId="100" xfId="0" applyFont="1" applyBorder="1" applyAlignment="1">
      <alignment horizontal="right" vertical="center" wrapText="1" readingOrder="2"/>
    </xf>
    <xf numFmtId="4" fontId="3" fillId="0" borderId="100" xfId="0" applyNumberFormat="1" applyFont="1" applyBorder="1" applyAlignment="1">
      <alignment horizontal="center" vertical="center" wrapText="1" readingOrder="2"/>
    </xf>
    <xf numFmtId="0" fontId="3" fillId="0" borderId="101" xfId="0" applyFont="1" applyBorder="1" applyAlignment="1">
      <alignment horizontal="right" vertical="top" wrapText="1" readingOrder="2"/>
    </xf>
    <xf numFmtId="0" fontId="0" fillId="0" borderId="53" xfId="0" applyBorder="1" applyAlignment="1">
      <alignment horizontal="center"/>
    </xf>
    <xf numFmtId="0" fontId="3" fillId="0" borderId="1" xfId="0" applyFont="1" applyBorder="1" applyAlignment="1">
      <alignment horizontal="right" vertical="center" wrapText="1" readingOrder="2"/>
    </xf>
    <xf numFmtId="3" fontId="3" fillId="0" borderId="1" xfId="0" applyNumberFormat="1" applyFont="1" applyBorder="1" applyAlignment="1">
      <alignment horizontal="center" vertical="center" wrapText="1" readingOrder="2"/>
    </xf>
    <xf numFmtId="9" fontId="3" fillId="0" borderId="1" xfId="1" applyFont="1" applyFill="1" applyBorder="1" applyAlignment="1" applyProtection="1">
      <alignment horizontal="center" vertical="center" wrapText="1" readingOrder="2"/>
    </xf>
    <xf numFmtId="0" fontId="3" fillId="0" borderId="54" xfId="0" applyFont="1" applyBorder="1" applyAlignment="1">
      <alignment horizontal="right" vertical="center" wrapText="1" readingOrder="2"/>
    </xf>
    <xf numFmtId="0" fontId="0" fillId="0" borderId="1" xfId="0" applyBorder="1" applyAlignment="1">
      <alignment horizontal="center"/>
    </xf>
    <xf numFmtId="0" fontId="22" fillId="0" borderId="1" xfId="0" applyFont="1" applyBorder="1"/>
    <xf numFmtId="0" fontId="22" fillId="0" borderId="1" xfId="0" applyFont="1" applyBorder="1" applyAlignment="1">
      <alignment readingOrder="2"/>
    </xf>
    <xf numFmtId="0" fontId="22" fillId="0" borderId="1" xfId="0" applyFont="1" applyBorder="1" applyAlignment="1">
      <alignment horizontal="right" readingOrder="2"/>
    </xf>
    <xf numFmtId="0" fontId="0" fillId="0" borderId="55" xfId="0" applyBorder="1" applyAlignment="1">
      <alignment horizontal="center" vertical="center"/>
    </xf>
    <xf numFmtId="4" fontId="3" fillId="0" borderId="56" xfId="0" applyNumberFormat="1" applyFont="1" applyBorder="1" applyAlignment="1">
      <alignment horizontal="center" vertical="center" wrapText="1" readingOrder="2"/>
    </xf>
    <xf numFmtId="9" fontId="0" fillId="0" borderId="0" xfId="0" applyNumberFormat="1"/>
    <xf numFmtId="0" fontId="22" fillId="0" borderId="51" xfId="0" applyFont="1" applyBorder="1" applyAlignment="1">
      <alignment horizontal="right" readingOrder="2"/>
    </xf>
    <xf numFmtId="3" fontId="3" fillId="0" borderId="51" xfId="0" applyNumberFormat="1" applyFont="1" applyBorder="1" applyAlignment="1">
      <alignment horizontal="center" vertical="center" wrapText="1" readingOrder="2"/>
    </xf>
    <xf numFmtId="9" fontId="3" fillId="0" borderId="51" xfId="1" applyFont="1" applyFill="1" applyBorder="1" applyAlignment="1" applyProtection="1">
      <alignment horizontal="center" vertical="center" wrapText="1" readingOrder="2"/>
    </xf>
    <xf numFmtId="0" fontId="3" fillId="0" borderId="52" xfId="0" applyFont="1" applyBorder="1" applyAlignment="1">
      <alignment horizontal="center" vertical="center" wrapText="1" readingOrder="2"/>
    </xf>
    <xf numFmtId="0" fontId="3" fillId="0" borderId="54" xfId="0" applyFont="1" applyBorder="1" applyAlignment="1">
      <alignment horizontal="center" vertical="center" wrapText="1" readingOrder="2"/>
    </xf>
    <xf numFmtId="0" fontId="0" fillId="0" borderId="55" xfId="0" applyBorder="1" applyAlignment="1">
      <alignment horizontal="center"/>
    </xf>
    <xf numFmtId="0" fontId="3" fillId="0" borderId="56" xfId="0" applyFont="1" applyBorder="1" applyAlignment="1">
      <alignment horizontal="right" vertical="center" wrapText="1" readingOrder="2"/>
    </xf>
    <xf numFmtId="3" fontId="3" fillId="0" borderId="56" xfId="0" applyNumberFormat="1" applyFont="1" applyBorder="1" applyAlignment="1">
      <alignment horizontal="center" vertical="center" wrapText="1" readingOrder="2"/>
    </xf>
    <xf numFmtId="9" fontId="3" fillId="0" borderId="56" xfId="1" applyFont="1" applyFill="1" applyBorder="1" applyAlignment="1" applyProtection="1">
      <alignment horizontal="center" vertical="center" wrapText="1" readingOrder="2"/>
    </xf>
    <xf numFmtId="0" fontId="3" fillId="0" borderId="57" xfId="0" applyFont="1" applyBorder="1" applyAlignment="1">
      <alignment horizontal="center" vertical="center" wrapText="1" readingOrder="2"/>
    </xf>
    <xf numFmtId="0" fontId="25" fillId="10" borderId="67" xfId="0" applyFont="1" applyFill="1" applyBorder="1" applyAlignment="1">
      <alignment horizontal="center" vertical="center" wrapText="1" readingOrder="2"/>
    </xf>
    <xf numFmtId="0" fontId="10" fillId="0" borderId="0" xfId="0" applyFont="1" applyAlignment="1">
      <alignment horizontal="right" vertical="top" wrapText="1" readingOrder="2"/>
    </xf>
    <xf numFmtId="0" fontId="10" fillId="0" borderId="0" xfId="0" applyFont="1" applyAlignment="1">
      <alignment horizontal="right" vertical="center" wrapText="1" readingOrder="2"/>
    </xf>
    <xf numFmtId="0" fontId="25" fillId="0" borderId="0" xfId="0" applyFont="1" applyAlignment="1">
      <alignment horizontal="right" vertical="center" wrapText="1" readingOrder="2"/>
    </xf>
    <xf numFmtId="0" fontId="26" fillId="11" borderId="82" xfId="0" applyFont="1" applyFill="1" applyBorder="1" applyAlignment="1">
      <alignment horizontal="center" vertical="center" wrapText="1" readingOrder="2"/>
    </xf>
    <xf numFmtId="0" fontId="26" fillId="11" borderId="78" xfId="0" applyFont="1" applyFill="1" applyBorder="1" applyAlignment="1">
      <alignment horizontal="center" vertical="center" wrapText="1" readingOrder="2"/>
    </xf>
    <xf numFmtId="0" fontId="0" fillId="0" borderId="89" xfId="0" applyBorder="1" applyAlignment="1">
      <alignment horizontal="center" vertical="center" wrapText="1"/>
    </xf>
    <xf numFmtId="0" fontId="0" fillId="0" borderId="94" xfId="0" applyBorder="1" applyAlignment="1">
      <alignment horizontal="right" vertical="center" wrapText="1"/>
    </xf>
    <xf numFmtId="49" fontId="0" fillId="0" borderId="98" xfId="0" applyNumberFormat="1" applyBorder="1" applyAlignment="1">
      <alignment horizontal="center" vertical="center" wrapText="1"/>
    </xf>
    <xf numFmtId="49" fontId="0" fillId="0" borderId="93" xfId="0" applyNumberFormat="1" applyBorder="1" applyAlignment="1">
      <alignment horizontal="center" vertical="center" wrapText="1"/>
    </xf>
    <xf numFmtId="0" fontId="0" fillId="7" borderId="90" xfId="0" applyFill="1" applyBorder="1" applyAlignment="1">
      <alignment horizontal="center" vertical="top" wrapText="1"/>
    </xf>
    <xf numFmtId="0" fontId="0" fillId="0" borderId="91" xfId="0" applyBorder="1" applyAlignment="1">
      <alignment horizontal="center" vertical="center" wrapText="1"/>
    </xf>
    <xf numFmtId="0" fontId="0" fillId="0" borderId="95" xfId="0" applyBorder="1" applyAlignment="1">
      <alignment horizontal="right" vertical="center" wrapText="1"/>
    </xf>
    <xf numFmtId="49" fontId="0" fillId="0" borderId="99" xfId="0" applyNumberFormat="1" applyBorder="1" applyAlignment="1">
      <alignment horizontal="center" vertical="center" wrapText="1"/>
    </xf>
    <xf numFmtId="49" fontId="0" fillId="0" borderId="96" xfId="0" applyNumberFormat="1" applyBorder="1" applyAlignment="1">
      <alignment horizontal="center" vertical="center" wrapText="1"/>
    </xf>
    <xf numFmtId="0" fontId="0" fillId="7" borderId="92" xfId="0" applyFill="1" applyBorder="1" applyAlignment="1">
      <alignment horizontal="center" vertical="top" wrapText="1"/>
    </xf>
    <xf numFmtId="0" fontId="0" fillId="0" borderId="0" xfId="0" applyAlignment="1">
      <alignment vertical="center" wrapText="1" readingOrder="2"/>
    </xf>
    <xf numFmtId="49" fontId="0" fillId="0" borderId="0" xfId="0" applyNumberFormat="1" applyAlignment="1">
      <alignment horizontal="center" vertical="center" wrapText="1"/>
    </xf>
    <xf numFmtId="0" fontId="0" fillId="0" borderId="0" xfId="0" applyAlignment="1">
      <alignment horizontal="right" vertical="center" wrapText="1"/>
    </xf>
    <xf numFmtId="0" fontId="0" fillId="0" borderId="0" xfId="0" applyAlignment="1">
      <alignment horizontal="center" vertical="top" wrapText="1"/>
    </xf>
    <xf numFmtId="3" fontId="27" fillId="7" borderId="68" xfId="0" applyNumberFormat="1" applyFont="1" applyFill="1" applyBorder="1" applyAlignment="1">
      <alignment horizontal="center" vertical="center" wrapText="1"/>
    </xf>
    <xf numFmtId="0" fontId="27" fillId="7" borderId="68" xfId="0" applyFont="1" applyFill="1" applyBorder="1" applyAlignment="1">
      <alignment horizontal="center" vertical="center" wrapText="1"/>
    </xf>
    <xf numFmtId="0" fontId="28" fillId="0" borderId="75" xfId="0" applyFont="1" applyBorder="1"/>
    <xf numFmtId="0" fontId="27" fillId="11" borderId="68" xfId="0" applyFont="1" applyFill="1" applyBorder="1" applyAlignment="1">
      <alignment horizontal="center" vertical="center" wrapText="1" readingOrder="2"/>
    </xf>
    <xf numFmtId="0" fontId="23" fillId="0" borderId="0" xfId="0" applyFont="1" applyAlignment="1">
      <alignment horizontal="right" vertical="top" readingOrder="2"/>
    </xf>
    <xf numFmtId="0" fontId="0" fillId="0" borderId="71" xfId="0" applyBorder="1" applyAlignment="1">
      <alignment horizontal="right" vertical="center" wrapText="1"/>
    </xf>
    <xf numFmtId="0" fontId="0" fillId="0" borderId="73" xfId="0" applyBorder="1" applyAlignment="1">
      <alignment horizontal="center" vertical="top" wrapText="1"/>
    </xf>
    <xf numFmtId="0" fontId="0" fillId="0" borderId="73" xfId="0" applyBorder="1" applyAlignment="1">
      <alignment horizontal="center" vertical="center" wrapText="1" readingOrder="2"/>
    </xf>
    <xf numFmtId="0" fontId="0" fillId="0" borderId="73" xfId="0" applyBorder="1" applyAlignment="1">
      <alignment horizontal="center" vertical="center" wrapText="1"/>
    </xf>
    <xf numFmtId="0" fontId="0" fillId="0" borderId="73" xfId="0" applyBorder="1" applyAlignment="1">
      <alignment vertical="center" wrapText="1" readingOrder="2"/>
    </xf>
    <xf numFmtId="0" fontId="1" fillId="0" borderId="74" xfId="0" applyFont="1" applyBorder="1" applyAlignment="1">
      <alignment horizontal="right" vertical="center" wrapText="1"/>
    </xf>
    <xf numFmtId="49" fontId="1" fillId="0" borderId="74" xfId="0" applyNumberFormat="1" applyFont="1" applyBorder="1" applyAlignment="1">
      <alignment horizontal="right" vertical="center" wrapText="1"/>
    </xf>
    <xf numFmtId="0" fontId="1" fillId="0" borderId="73" xfId="0" applyFont="1" applyBorder="1"/>
    <xf numFmtId="0" fontId="27" fillId="0" borderId="75" xfId="0" applyFont="1" applyBorder="1" applyAlignment="1">
      <alignment horizontal="center" vertical="center" wrapText="1"/>
    </xf>
    <xf numFmtId="0" fontId="28" fillId="0" borderId="0" xfId="0" applyFont="1"/>
    <xf numFmtId="0" fontId="15" fillId="0" borderId="0" xfId="0" applyFont="1" applyAlignment="1">
      <alignment horizontal="center" vertical="top"/>
    </xf>
    <xf numFmtId="0" fontId="7" fillId="0" borderId="0" xfId="0" applyFont="1" applyAlignment="1">
      <alignment horizontal="right" vertical="top" readingOrder="2"/>
    </xf>
    <xf numFmtId="0" fontId="3" fillId="0" borderId="33" xfId="0" applyFont="1" applyBorder="1" applyAlignment="1">
      <alignment horizontal="center" vertical="top" wrapText="1" readingOrder="2"/>
    </xf>
    <xf numFmtId="0" fontId="3" fillId="0" borderId="38" xfId="0" applyFont="1" applyBorder="1" applyAlignment="1">
      <alignment horizontal="center" vertical="center" wrapText="1" readingOrder="2"/>
    </xf>
    <xf numFmtId="0" fontId="3" fillId="7" borderId="34" xfId="0" applyFont="1" applyFill="1" applyBorder="1" applyAlignment="1">
      <alignment horizontal="center" vertical="center" wrapText="1" readingOrder="2"/>
    </xf>
    <xf numFmtId="0" fontId="0" fillId="0" borderId="0" xfId="0" applyAlignment="1">
      <alignment horizontal="center" vertical="top" readingOrder="2"/>
    </xf>
    <xf numFmtId="0" fontId="3" fillId="0" borderId="28" xfId="0" applyFont="1" applyBorder="1" applyAlignment="1">
      <alignment horizontal="right" vertical="top" wrapText="1" readingOrder="2"/>
    </xf>
    <xf numFmtId="0" fontId="3" fillId="6" borderId="28" xfId="0" applyFont="1" applyFill="1" applyBorder="1" applyAlignment="1">
      <alignment horizontal="center" vertical="top" wrapText="1" readingOrder="2"/>
    </xf>
    <xf numFmtId="0" fontId="20" fillId="0" borderId="28" xfId="0" applyFont="1" applyBorder="1" applyAlignment="1">
      <alignment horizontal="justify" vertical="top" wrapText="1" readingOrder="2"/>
    </xf>
    <xf numFmtId="0" fontId="3" fillId="0" borderId="22" xfId="0" applyFont="1" applyBorder="1" applyAlignment="1">
      <alignment vertical="top" wrapText="1" readingOrder="2"/>
    </xf>
    <xf numFmtId="0" fontId="18" fillId="0" borderId="46" xfId="0" applyFont="1" applyBorder="1" applyAlignment="1">
      <alignment horizontal="center" vertical="center" wrapText="1"/>
    </xf>
    <xf numFmtId="0" fontId="18" fillId="0" borderId="37"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0" xfId="0" applyFont="1" applyAlignment="1">
      <alignment horizontal="center" vertical="center" wrapText="1"/>
    </xf>
    <xf numFmtId="0" fontId="18" fillId="0" borderId="1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3" fillId="8" borderId="38" xfId="0" applyFont="1" applyFill="1" applyBorder="1" applyAlignment="1">
      <alignment horizontal="center" vertical="top" wrapText="1" readingOrder="2"/>
    </xf>
    <xf numFmtId="0" fontId="13" fillId="8" borderId="62" xfId="0" applyFont="1" applyFill="1" applyBorder="1" applyAlignment="1">
      <alignment horizontal="center" vertical="top" wrapText="1" readingOrder="2"/>
    </xf>
    <xf numFmtId="0" fontId="13" fillId="8" borderId="19" xfId="0" applyFont="1" applyFill="1" applyBorder="1" applyAlignment="1">
      <alignment horizontal="center" vertical="top" wrapText="1" readingOrder="2"/>
    </xf>
    <xf numFmtId="0" fontId="4" fillId="8" borderId="11" xfId="0" applyFont="1" applyFill="1" applyBorder="1" applyAlignment="1">
      <alignment horizontal="center" vertical="center" wrapText="1" readingOrder="2"/>
    </xf>
    <xf numFmtId="0" fontId="4" fillId="8" borderId="12" xfId="0" applyFont="1" applyFill="1" applyBorder="1" applyAlignment="1">
      <alignment horizontal="center" vertical="center" wrapText="1" readingOrder="2"/>
    </xf>
    <xf numFmtId="0" fontId="5" fillId="3" borderId="3" xfId="0" applyFont="1" applyFill="1" applyBorder="1" applyAlignment="1">
      <alignment horizontal="center" vertical="top" wrapText="1"/>
    </xf>
    <xf numFmtId="0" fontId="5" fillId="3" borderId="4" xfId="0" applyFont="1" applyFill="1" applyBorder="1" applyAlignment="1">
      <alignment horizontal="center" vertical="top" wrapText="1"/>
    </xf>
    <xf numFmtId="0" fontId="5" fillId="3" borderId="5" xfId="0" applyFont="1" applyFill="1" applyBorder="1" applyAlignment="1">
      <alignment horizontal="center" vertical="top" wrapText="1"/>
    </xf>
    <xf numFmtId="0" fontId="4" fillId="8" borderId="24" xfId="0" applyFont="1" applyFill="1" applyBorder="1" applyAlignment="1">
      <alignment horizontal="center" vertical="center" wrapText="1" readingOrder="2"/>
    </xf>
    <xf numFmtId="0" fontId="10" fillId="8" borderId="9" xfId="0" applyFont="1" applyFill="1" applyBorder="1" applyAlignment="1">
      <alignment horizontal="center" vertical="center" wrapText="1" readingOrder="2"/>
    </xf>
    <xf numFmtId="0" fontId="10" fillId="8" borderId="10" xfId="0" applyFont="1" applyFill="1" applyBorder="1" applyAlignment="1">
      <alignment horizontal="center" vertical="center" wrapText="1" readingOrder="2"/>
    </xf>
    <xf numFmtId="0" fontId="10" fillId="8" borderId="11" xfId="0" applyFont="1" applyFill="1" applyBorder="1" applyAlignment="1">
      <alignment horizontal="center" vertical="center" wrapText="1" readingOrder="2"/>
    </xf>
    <xf numFmtId="0" fontId="10" fillId="8" borderId="12" xfId="0" applyFont="1" applyFill="1" applyBorder="1" applyAlignment="1">
      <alignment horizontal="center" vertical="center" wrapText="1" readingOrder="2"/>
    </xf>
    <xf numFmtId="49" fontId="10" fillId="8" borderId="11" xfId="0" applyNumberFormat="1" applyFont="1" applyFill="1" applyBorder="1" applyAlignment="1">
      <alignment horizontal="center" vertical="center" wrapText="1" readingOrder="2"/>
    </xf>
    <xf numFmtId="49" fontId="10" fillId="8" borderId="12" xfId="0" applyNumberFormat="1" applyFont="1" applyFill="1" applyBorder="1" applyAlignment="1">
      <alignment horizontal="center" vertical="center" wrapText="1" readingOrder="2"/>
    </xf>
    <xf numFmtId="0" fontId="10" fillId="8" borderId="23" xfId="0" applyFont="1" applyFill="1" applyBorder="1" applyAlignment="1">
      <alignment horizontal="center" vertical="center" wrapText="1" readingOrder="2"/>
    </xf>
    <xf numFmtId="0" fontId="10" fillId="8" borderId="41" xfId="0" applyFont="1" applyFill="1" applyBorder="1" applyAlignment="1">
      <alignment horizontal="center" vertical="center" wrapText="1" readingOrder="2"/>
    </xf>
    <xf numFmtId="0" fontId="10" fillId="8" borderId="42" xfId="0" applyFont="1" applyFill="1" applyBorder="1" applyAlignment="1">
      <alignment horizontal="center" vertical="center" wrapText="1" readingOrder="2"/>
    </xf>
    <xf numFmtId="0" fontId="10" fillId="8" borderId="63" xfId="0" applyFont="1" applyFill="1" applyBorder="1" applyAlignment="1">
      <alignment horizontal="center" vertical="center" wrapText="1" readingOrder="2"/>
    </xf>
    <xf numFmtId="0" fontId="10" fillId="8" borderId="15" xfId="0" applyFont="1" applyFill="1" applyBorder="1" applyAlignment="1">
      <alignment horizontal="center" vertical="center" wrapText="1" readingOrder="2"/>
    </xf>
    <xf numFmtId="0" fontId="10" fillId="11" borderId="65" xfId="0" applyFont="1" applyFill="1" applyBorder="1" applyAlignment="1">
      <alignment horizontal="right" vertical="top" wrapText="1" readingOrder="2"/>
    </xf>
    <xf numFmtId="0" fontId="10" fillId="11" borderId="66" xfId="0" applyFont="1" applyFill="1" applyBorder="1" applyAlignment="1">
      <alignment horizontal="right" vertical="top" wrapText="1" readingOrder="2"/>
    </xf>
    <xf numFmtId="0" fontId="10" fillId="11" borderId="67" xfId="0" applyFont="1" applyFill="1" applyBorder="1" applyAlignment="1">
      <alignment horizontal="right" vertical="top" wrapText="1" readingOrder="2"/>
    </xf>
    <xf numFmtId="0" fontId="10" fillId="11" borderId="3" xfId="0" applyFont="1" applyFill="1" applyBorder="1" applyAlignment="1">
      <alignment horizontal="center" vertical="top" wrapText="1" readingOrder="2"/>
    </xf>
    <xf numFmtId="0" fontId="10" fillId="11" borderId="4" xfId="0" applyFont="1" applyFill="1" applyBorder="1" applyAlignment="1">
      <alignment horizontal="center" vertical="top" wrapText="1" readingOrder="2"/>
    </xf>
    <xf numFmtId="0" fontId="10" fillId="11" borderId="106" xfId="0" applyFont="1" applyFill="1" applyBorder="1" applyAlignment="1">
      <alignment horizontal="center" vertical="top" wrapText="1" readingOrder="2"/>
    </xf>
    <xf numFmtId="0" fontId="26" fillId="11" borderId="83" xfId="0" applyFont="1" applyFill="1" applyBorder="1" applyAlignment="1">
      <alignment horizontal="center" vertical="center" wrapText="1" readingOrder="2"/>
    </xf>
    <xf numFmtId="0" fontId="26" fillId="11" borderId="84" xfId="0" applyFont="1" applyFill="1" applyBorder="1" applyAlignment="1">
      <alignment horizontal="center" vertical="center" wrapText="1" readingOrder="2"/>
    </xf>
    <xf numFmtId="0" fontId="26" fillId="11" borderId="81" xfId="0" applyFont="1" applyFill="1" applyBorder="1" applyAlignment="1">
      <alignment horizontal="center" vertical="center" wrapText="1"/>
    </xf>
    <xf numFmtId="0" fontId="26" fillId="11" borderId="82" xfId="0" applyFont="1" applyFill="1" applyBorder="1" applyAlignment="1">
      <alignment horizontal="center" vertical="center" wrapText="1"/>
    </xf>
    <xf numFmtId="0" fontId="26" fillId="11" borderId="81" xfId="0" applyFont="1" applyFill="1" applyBorder="1" applyAlignment="1">
      <alignment horizontal="center" vertical="center" wrapText="1" readingOrder="2"/>
    </xf>
    <xf numFmtId="0" fontId="26" fillId="11" borderId="82" xfId="0" applyFont="1" applyFill="1" applyBorder="1" applyAlignment="1">
      <alignment horizontal="center" vertical="center" wrapText="1" readingOrder="2"/>
    </xf>
    <xf numFmtId="49" fontId="26" fillId="11" borderId="81" xfId="0" applyNumberFormat="1" applyFont="1" applyFill="1" applyBorder="1" applyAlignment="1">
      <alignment horizontal="center" vertical="center" wrapText="1"/>
    </xf>
    <xf numFmtId="49" fontId="26" fillId="11" borderId="82" xfId="0" applyNumberFormat="1" applyFont="1" applyFill="1" applyBorder="1" applyAlignment="1">
      <alignment horizontal="center" vertical="center" wrapText="1"/>
    </xf>
    <xf numFmtId="0" fontId="26" fillId="11" borderId="72" xfId="0" applyFont="1" applyFill="1" applyBorder="1" applyAlignment="1">
      <alignment horizontal="center" vertical="center" wrapText="1" readingOrder="2"/>
    </xf>
    <xf numFmtId="0" fontId="26" fillId="11" borderId="87" xfId="0" applyFont="1" applyFill="1" applyBorder="1" applyAlignment="1">
      <alignment horizontal="center" vertical="center" wrapText="1" readingOrder="2"/>
    </xf>
    <xf numFmtId="49" fontId="26" fillId="11" borderId="75" xfId="0" applyNumberFormat="1" applyFont="1" applyFill="1" applyBorder="1" applyAlignment="1">
      <alignment horizontal="center" vertical="center" wrapText="1"/>
    </xf>
    <xf numFmtId="49" fontId="26" fillId="11" borderId="97" xfId="0" applyNumberFormat="1" applyFont="1" applyFill="1" applyBorder="1" applyAlignment="1">
      <alignment horizontal="center" vertical="center" wrapText="1"/>
    </xf>
    <xf numFmtId="0" fontId="26" fillId="11" borderId="79" xfId="0" applyFont="1" applyFill="1" applyBorder="1" applyAlignment="1">
      <alignment horizontal="center" vertical="center" wrapText="1" readingOrder="2"/>
    </xf>
    <xf numFmtId="0" fontId="26" fillId="11" borderId="88" xfId="0" applyFont="1" applyFill="1" applyBorder="1" applyAlignment="1">
      <alignment horizontal="center" vertical="center" wrapText="1" readingOrder="2"/>
    </xf>
    <xf numFmtId="0" fontId="5" fillId="3" borderId="3" xfId="0" applyFont="1" applyFill="1" applyBorder="1" applyAlignment="1">
      <alignment horizontal="right" vertical="top" wrapText="1"/>
    </xf>
    <xf numFmtId="0" fontId="5" fillId="3" borderId="4" xfId="0" applyFont="1" applyFill="1" applyBorder="1" applyAlignment="1">
      <alignment horizontal="right" vertical="top" wrapText="1"/>
    </xf>
    <xf numFmtId="0" fontId="5" fillId="3" borderId="5" xfId="0" applyFont="1" applyFill="1" applyBorder="1" applyAlignment="1">
      <alignment horizontal="right" vertical="top" wrapText="1"/>
    </xf>
    <xf numFmtId="0" fontId="4" fillId="2" borderId="7" xfId="0" applyFont="1" applyFill="1" applyBorder="1" applyAlignment="1">
      <alignment horizontal="center" vertical="center" wrapText="1" readingOrder="2"/>
    </xf>
    <xf numFmtId="0" fontId="4" fillId="2" borderId="14" xfId="0" applyFont="1" applyFill="1" applyBorder="1" applyAlignment="1">
      <alignment horizontal="center" vertical="center" wrapText="1" readingOrder="2"/>
    </xf>
    <xf numFmtId="0" fontId="4" fillId="2" borderId="40" xfId="0" applyFont="1" applyFill="1" applyBorder="1" applyAlignment="1">
      <alignment horizontal="center" vertical="center" wrapText="1" readingOrder="2"/>
    </xf>
    <xf numFmtId="0" fontId="4" fillId="8" borderId="36" xfId="0" applyFont="1" applyFill="1" applyBorder="1" applyAlignment="1">
      <alignment horizontal="center" vertical="center" wrapText="1" readingOrder="2"/>
    </xf>
    <xf numFmtId="0" fontId="4" fillId="8" borderId="32" xfId="0" applyFont="1" applyFill="1" applyBorder="1" applyAlignment="1">
      <alignment horizontal="center" vertical="center" wrapText="1" readingOrder="2"/>
    </xf>
    <xf numFmtId="0" fontId="4" fillId="8" borderId="102" xfId="0" applyFont="1" applyFill="1" applyBorder="1" applyAlignment="1">
      <alignment horizontal="center" vertical="center" wrapText="1" readingOrder="2"/>
    </xf>
  </cellXfs>
  <cellStyles count="2">
    <cellStyle name="Normal" xfId="0" builtinId="0"/>
    <cellStyle name="Percent" xfId="1" builtinId="5"/>
  </cellStyles>
  <dxfs count="12">
    <dxf>
      <font>
        <b/>
        <i val="0"/>
        <color theme="0"/>
      </font>
      <fill>
        <patternFill>
          <bgColor rgb="FFFF0000"/>
        </patternFill>
      </fill>
    </dxf>
    <dxf>
      <fill>
        <patternFill>
          <bgColor rgb="FF92D050"/>
        </patternFill>
      </fill>
    </dxf>
    <dxf>
      <font>
        <b/>
        <i val="0"/>
        <color theme="0"/>
      </font>
      <fill>
        <patternFill>
          <bgColor rgb="FFFF0000"/>
        </patternFill>
      </fill>
    </dxf>
    <dxf>
      <fill>
        <patternFill>
          <bgColor rgb="FF92D050"/>
        </patternFill>
      </fill>
    </dxf>
    <dxf>
      <font>
        <b/>
        <i val="0"/>
        <color theme="0"/>
      </font>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ont>
        <b/>
        <i val="0"/>
        <color theme="0"/>
      </font>
      <fill>
        <patternFill>
          <bgColor rgb="FFFF0000"/>
        </patternFill>
      </fill>
    </dxf>
    <dxf>
      <fill>
        <patternFill>
          <bgColor rgb="FF92D050"/>
        </patternFill>
      </fill>
    </dxf>
  </dxfs>
  <tableStyles count="0" defaultTableStyle="TableStyleMedium2" defaultPivotStyle="PivotStyleLight16"/>
  <colors>
    <mruColors>
      <color rgb="FFFFCCFF"/>
      <color rgb="FFFFE685"/>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
  <sheetViews>
    <sheetView rightToLeft="1" workbookViewId="0"/>
  </sheetViews>
  <sheetFormatPr defaultRowHeight="14.5" x14ac:dyDescent="0.35"/>
  <cols>
    <col min="1" max="1" width="38.26953125" bestFit="1" customWidth="1"/>
  </cols>
  <sheetData>
    <row r="1" spans="1:7" ht="15.5" x14ac:dyDescent="0.35">
      <c r="A1" s="2" t="s">
        <v>8</v>
      </c>
    </row>
    <row r="2" spans="1:7" ht="15" thickBot="1" x14ac:dyDescent="0.4"/>
    <row r="3" spans="1:7" ht="18.5" x14ac:dyDescent="0.45">
      <c r="A3" s="3" t="s">
        <v>12</v>
      </c>
      <c r="C3" s="274" t="s">
        <v>50</v>
      </c>
      <c r="D3" s="275"/>
      <c r="E3" s="275"/>
      <c r="F3" s="275"/>
      <c r="G3" s="276"/>
    </row>
    <row r="4" spans="1:7" ht="6" customHeight="1" x14ac:dyDescent="0.35">
      <c r="C4" s="277"/>
      <c r="D4" s="278"/>
      <c r="E4" s="278"/>
      <c r="F4" s="278"/>
      <c r="G4" s="279"/>
    </row>
    <row r="5" spans="1:7" x14ac:dyDescent="0.35">
      <c r="A5" s="4" t="s">
        <v>9</v>
      </c>
      <c r="C5" s="277"/>
      <c r="D5" s="278"/>
      <c r="E5" s="278"/>
      <c r="F5" s="278"/>
      <c r="G5" s="279"/>
    </row>
    <row r="6" spans="1:7" ht="6" customHeight="1" x14ac:dyDescent="0.35">
      <c r="C6" s="277"/>
      <c r="D6" s="278"/>
      <c r="E6" s="278"/>
      <c r="F6" s="278"/>
      <c r="G6" s="279"/>
    </row>
    <row r="7" spans="1:7" x14ac:dyDescent="0.35">
      <c r="A7" s="9" t="s">
        <v>10</v>
      </c>
      <c r="C7" s="277"/>
      <c r="D7" s="278"/>
      <c r="E7" s="278"/>
      <c r="F7" s="278"/>
      <c r="G7" s="279"/>
    </row>
    <row r="8" spans="1:7" ht="6" customHeight="1" x14ac:dyDescent="0.35">
      <c r="C8" s="277"/>
      <c r="D8" s="278"/>
      <c r="E8" s="278"/>
      <c r="F8" s="278"/>
      <c r="G8" s="279"/>
    </row>
    <row r="9" spans="1:7" ht="15" thickBot="1" x14ac:dyDescent="0.4">
      <c r="A9" s="5" t="s">
        <v>11</v>
      </c>
      <c r="C9" s="280"/>
      <c r="D9" s="281"/>
      <c r="E9" s="281"/>
      <c r="F9" s="281"/>
      <c r="G9" s="282"/>
    </row>
  </sheetData>
  <sheetProtection algorithmName="SHA-512" hashValue="GalICIT05lkGOFXLD8jYAmB3r/+JWN7WNdQ5MIWJNCOvr8E+LN/n3O3j172PZdzB5mhY8CAb/YbUutgVbmnDkQ==" saltValue="Wi2P/Mr6hTthqR1vVtaJ9A==" spinCount="100000" sheet="1" objects="1" scenarios="1" selectLockedCells="1"/>
  <mergeCells count="1">
    <mergeCell ref="C3:G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00"/>
  <sheetViews>
    <sheetView rightToLeft="1" zoomScale="80" zoomScaleNormal="80" workbookViewId="0">
      <pane ySplit="7" topLeftCell="A21" activePane="bottomLeft" state="frozen"/>
      <selection pane="bottomLeft" activeCell="G24" sqref="G24:G29"/>
    </sheetView>
  </sheetViews>
  <sheetFormatPr defaultRowHeight="14.5" x14ac:dyDescent="0.35"/>
  <cols>
    <col min="1" max="1" width="6" style="1" customWidth="1"/>
    <col min="2" max="2" width="28" customWidth="1"/>
    <col min="3" max="5" width="14.6328125" customWidth="1"/>
    <col min="6" max="6" width="18" customWidth="1"/>
    <col min="7" max="7" width="31" customWidth="1"/>
    <col min="8" max="8" width="1.7265625" customWidth="1"/>
    <col min="9" max="9" width="9" style="1" hidden="1" customWidth="1"/>
    <col min="10" max="10" width="10.7265625" style="1" hidden="1" customWidth="1"/>
    <col min="11" max="11" width="17.81640625" customWidth="1"/>
    <col min="12" max="12" width="19.26953125" customWidth="1"/>
    <col min="13" max="13" width="1.7265625" customWidth="1"/>
  </cols>
  <sheetData>
    <row r="1" spans="1:12" ht="15.5" x14ac:dyDescent="0.35">
      <c r="A1" s="2" t="s">
        <v>6</v>
      </c>
    </row>
    <row r="2" spans="1:12" ht="16" thickBot="1" x14ac:dyDescent="0.4">
      <c r="A2" s="2"/>
    </row>
    <row r="3" spans="1:12" s="188" customFormat="1" ht="35.5" customHeight="1" thickBot="1" x14ac:dyDescent="0.4">
      <c r="A3" s="283" t="s">
        <v>7</v>
      </c>
      <c r="B3" s="284"/>
      <c r="C3" s="284"/>
      <c r="D3" s="284"/>
      <c r="E3" s="284"/>
      <c r="F3" s="284"/>
      <c r="G3" s="285"/>
      <c r="I3" s="150"/>
      <c r="J3" s="150"/>
      <c r="K3" s="8" t="s">
        <v>14</v>
      </c>
      <c r="L3" s="7" t="str">
        <f>IF(AND(J8=1,J34=1),"מולאו כל השדות","גיליון לא תקין - לא מולאו כל שדות החובה")</f>
        <v>גיליון לא תקין - לא מולאו כל שדות החובה</v>
      </c>
    </row>
    <row r="5" spans="1:12" x14ac:dyDescent="0.35">
      <c r="A5" s="189" t="s">
        <v>88</v>
      </c>
    </row>
    <row r="6" spans="1:12" ht="15" thickBot="1" x14ac:dyDescent="0.4"/>
    <row r="7" spans="1:12" ht="29.25" customHeight="1" thickTop="1" thickBot="1" x14ac:dyDescent="0.4">
      <c r="A7" s="190" t="s">
        <v>5</v>
      </c>
      <c r="B7" s="191" t="s">
        <v>0</v>
      </c>
      <c r="C7" s="192" t="s">
        <v>468</v>
      </c>
      <c r="D7" s="192" t="s">
        <v>63</v>
      </c>
      <c r="E7" s="191" t="s">
        <v>56</v>
      </c>
      <c r="F7" s="191" t="s">
        <v>91</v>
      </c>
      <c r="G7" s="193" t="s">
        <v>4</v>
      </c>
      <c r="I7" s="194" t="s">
        <v>13</v>
      </c>
      <c r="J7" s="195" t="s">
        <v>93</v>
      </c>
      <c r="K7" s="196" t="s">
        <v>96</v>
      </c>
      <c r="L7" s="197">
        <f>SUMPRODUCT($F$10:$F$23,$D$10:$D$23)</f>
        <v>0</v>
      </c>
    </row>
    <row r="8" spans="1:12" s="10" customFormat="1" ht="28.5" thickTop="1" x14ac:dyDescent="0.35">
      <c r="A8" s="198">
        <v>1</v>
      </c>
      <c r="B8" s="199" t="s">
        <v>57</v>
      </c>
      <c r="C8" s="200" t="s">
        <v>469</v>
      </c>
      <c r="D8" s="200" t="s">
        <v>469</v>
      </c>
      <c r="E8" s="200" t="s">
        <v>469</v>
      </c>
      <c r="F8" s="200" t="s">
        <v>469</v>
      </c>
      <c r="G8" s="201" t="s">
        <v>60</v>
      </c>
      <c r="I8" s="202" t="s">
        <v>87</v>
      </c>
      <c r="J8" s="13">
        <f>PRODUCT(I10:I23)</f>
        <v>0</v>
      </c>
    </row>
    <row r="9" spans="1:12" s="10" customFormat="1" ht="28" x14ac:dyDescent="0.35">
      <c r="A9" s="203">
        <v>2</v>
      </c>
      <c r="B9" s="204" t="s">
        <v>61</v>
      </c>
      <c r="C9" s="205" t="s">
        <v>469</v>
      </c>
      <c r="D9" s="205" t="s">
        <v>469</v>
      </c>
      <c r="E9" s="205" t="s">
        <v>469</v>
      </c>
      <c r="F9" s="205" t="s">
        <v>469</v>
      </c>
      <c r="G9" s="206" t="s">
        <v>62</v>
      </c>
      <c r="I9" s="202" t="s">
        <v>87</v>
      </c>
      <c r="J9" s="11"/>
      <c r="K9"/>
    </row>
    <row r="10" spans="1:12" x14ac:dyDescent="0.35">
      <c r="A10" s="207">
        <v>3</v>
      </c>
      <c r="B10" s="208" t="s">
        <v>1</v>
      </c>
      <c r="C10" s="209">
        <v>327</v>
      </c>
      <c r="D10" s="76"/>
      <c r="E10" s="209">
        <v>450</v>
      </c>
      <c r="F10" s="210">
        <v>0.05</v>
      </c>
      <c r="G10" s="211" t="s">
        <v>64</v>
      </c>
      <c r="I10" s="212">
        <f>IF(AND(D10&gt;=C10,E10&gt;=D10),1,0)</f>
        <v>0</v>
      </c>
    </row>
    <row r="11" spans="1:12" x14ac:dyDescent="0.35">
      <c r="A11" s="203">
        <v>4</v>
      </c>
      <c r="B11" s="208" t="s">
        <v>65</v>
      </c>
      <c r="C11" s="209">
        <v>300</v>
      </c>
      <c r="D11" s="76"/>
      <c r="E11" s="209">
        <v>327</v>
      </c>
      <c r="F11" s="210">
        <v>0.05</v>
      </c>
      <c r="G11" s="211" t="s">
        <v>66</v>
      </c>
      <c r="I11" s="212">
        <f t="shared" ref="I11:I23" si="0">IF(AND(D11&gt;=C11,E11&gt;=D11),1,0)</f>
        <v>0</v>
      </c>
    </row>
    <row r="12" spans="1:12" x14ac:dyDescent="0.35">
      <c r="A12" s="203">
        <v>5</v>
      </c>
      <c r="B12" s="208" t="s">
        <v>3</v>
      </c>
      <c r="C12" s="209">
        <v>218</v>
      </c>
      <c r="D12" s="76"/>
      <c r="E12" s="209">
        <v>270</v>
      </c>
      <c r="F12" s="210">
        <v>0.05</v>
      </c>
      <c r="G12" s="211" t="s">
        <v>73</v>
      </c>
      <c r="I12" s="212">
        <f t="shared" si="0"/>
        <v>0</v>
      </c>
    </row>
    <row r="13" spans="1:12" x14ac:dyDescent="0.35">
      <c r="A13" s="207">
        <v>6</v>
      </c>
      <c r="B13" s="208" t="s">
        <v>67</v>
      </c>
      <c r="C13" s="209">
        <v>200</v>
      </c>
      <c r="D13" s="76"/>
      <c r="E13" s="209">
        <v>220</v>
      </c>
      <c r="F13" s="210">
        <v>0.1</v>
      </c>
      <c r="G13" s="211" t="s">
        <v>73</v>
      </c>
      <c r="I13" s="212">
        <f t="shared" si="0"/>
        <v>0</v>
      </c>
    </row>
    <row r="14" spans="1:12" x14ac:dyDescent="0.35">
      <c r="A14" s="203">
        <v>7</v>
      </c>
      <c r="B14" s="208" t="s">
        <v>82</v>
      </c>
      <c r="C14" s="209">
        <v>230</v>
      </c>
      <c r="D14" s="76"/>
      <c r="E14" s="209">
        <v>266</v>
      </c>
      <c r="F14" s="210">
        <v>0.15</v>
      </c>
      <c r="G14" s="211" t="s">
        <v>68</v>
      </c>
      <c r="I14" s="212">
        <f t="shared" si="0"/>
        <v>0</v>
      </c>
    </row>
    <row r="15" spans="1:12" x14ac:dyDescent="0.35">
      <c r="A15" s="203">
        <v>8</v>
      </c>
      <c r="B15" s="208" t="s">
        <v>83</v>
      </c>
      <c r="C15" s="209">
        <v>200</v>
      </c>
      <c r="D15" s="76"/>
      <c r="E15" s="209">
        <v>229</v>
      </c>
      <c r="F15" s="210">
        <v>0.2</v>
      </c>
      <c r="G15" s="211" t="s">
        <v>68</v>
      </c>
      <c r="I15" s="212">
        <f t="shared" si="0"/>
        <v>0</v>
      </c>
    </row>
    <row r="16" spans="1:12" x14ac:dyDescent="0.35">
      <c r="A16" s="207">
        <v>9</v>
      </c>
      <c r="B16" s="213" t="s">
        <v>69</v>
      </c>
      <c r="C16" s="209">
        <v>129</v>
      </c>
      <c r="D16" s="76"/>
      <c r="E16" s="209">
        <v>170</v>
      </c>
      <c r="F16" s="210">
        <v>0.05</v>
      </c>
      <c r="G16" s="211" t="s">
        <v>71</v>
      </c>
      <c r="I16" s="212">
        <f t="shared" si="0"/>
        <v>0</v>
      </c>
    </row>
    <row r="17" spans="1:10" x14ac:dyDescent="0.35">
      <c r="A17" s="203">
        <v>10</v>
      </c>
      <c r="B17" s="213" t="s">
        <v>70</v>
      </c>
      <c r="C17" s="209">
        <v>125</v>
      </c>
      <c r="D17" s="76"/>
      <c r="E17" s="209">
        <v>140</v>
      </c>
      <c r="F17" s="210">
        <v>0.1</v>
      </c>
      <c r="G17" s="211" t="s">
        <v>72</v>
      </c>
      <c r="I17" s="212">
        <f t="shared" si="0"/>
        <v>0</v>
      </c>
    </row>
    <row r="18" spans="1:10" x14ac:dyDescent="0.35">
      <c r="A18" s="203">
        <v>11</v>
      </c>
      <c r="B18" s="214" t="s">
        <v>74</v>
      </c>
      <c r="C18" s="209">
        <v>260</v>
      </c>
      <c r="D18" s="76"/>
      <c r="E18" s="209">
        <v>280</v>
      </c>
      <c r="F18" s="210">
        <v>0.04</v>
      </c>
      <c r="G18" s="211" t="s">
        <v>75</v>
      </c>
      <c r="I18" s="212">
        <f t="shared" si="0"/>
        <v>0</v>
      </c>
    </row>
    <row r="19" spans="1:10" x14ac:dyDescent="0.35">
      <c r="A19" s="207">
        <v>12</v>
      </c>
      <c r="B19" s="214" t="s">
        <v>76</v>
      </c>
      <c r="C19" s="209">
        <v>210</v>
      </c>
      <c r="D19" s="76"/>
      <c r="E19" s="209">
        <v>232</v>
      </c>
      <c r="F19" s="210">
        <v>0.05</v>
      </c>
      <c r="G19" s="211" t="s">
        <v>75</v>
      </c>
      <c r="I19" s="212">
        <f t="shared" si="0"/>
        <v>0</v>
      </c>
    </row>
    <row r="20" spans="1:10" x14ac:dyDescent="0.35">
      <c r="A20" s="203">
        <v>13</v>
      </c>
      <c r="B20" s="215" t="s">
        <v>77</v>
      </c>
      <c r="C20" s="209">
        <v>220</v>
      </c>
      <c r="D20" s="76"/>
      <c r="E20" s="209">
        <v>330</v>
      </c>
      <c r="F20" s="210">
        <v>0.05</v>
      </c>
      <c r="G20" s="211" t="s">
        <v>78</v>
      </c>
      <c r="I20" s="212">
        <f t="shared" si="0"/>
        <v>0</v>
      </c>
    </row>
    <row r="21" spans="1:10" x14ac:dyDescent="0.35">
      <c r="A21" s="203">
        <v>14</v>
      </c>
      <c r="B21" s="208" t="s">
        <v>2</v>
      </c>
      <c r="C21" s="209">
        <v>306</v>
      </c>
      <c r="D21" s="76"/>
      <c r="E21" s="209">
        <v>360</v>
      </c>
      <c r="F21" s="210">
        <v>0.05</v>
      </c>
      <c r="G21" s="211" t="s">
        <v>79</v>
      </c>
      <c r="I21" s="212">
        <f t="shared" si="0"/>
        <v>0</v>
      </c>
    </row>
    <row r="22" spans="1:10" x14ac:dyDescent="0.35">
      <c r="A22" s="207">
        <v>15</v>
      </c>
      <c r="B22" s="215" t="s">
        <v>81</v>
      </c>
      <c r="C22" s="209">
        <v>120</v>
      </c>
      <c r="D22" s="76"/>
      <c r="E22" s="209">
        <v>143</v>
      </c>
      <c r="F22" s="210">
        <v>0.03</v>
      </c>
      <c r="G22" s="211" t="s">
        <v>40</v>
      </c>
      <c r="I22" s="212">
        <f t="shared" si="0"/>
        <v>0</v>
      </c>
    </row>
    <row r="23" spans="1:10" x14ac:dyDescent="0.35">
      <c r="A23" s="203">
        <v>16</v>
      </c>
      <c r="B23" s="215" t="s">
        <v>80</v>
      </c>
      <c r="C23" s="209">
        <v>90</v>
      </c>
      <c r="D23" s="76"/>
      <c r="E23" s="209">
        <v>95</v>
      </c>
      <c r="F23" s="210">
        <v>0.03</v>
      </c>
      <c r="G23" s="211" t="s">
        <v>90</v>
      </c>
      <c r="I23" s="212">
        <f t="shared" si="0"/>
        <v>0</v>
      </c>
    </row>
    <row r="24" spans="1:10" x14ac:dyDescent="0.35">
      <c r="A24" s="203">
        <v>20</v>
      </c>
      <c r="B24" s="6"/>
      <c r="C24" s="205" t="s">
        <v>469</v>
      </c>
      <c r="D24" s="60"/>
      <c r="E24" s="205" t="s">
        <v>469</v>
      </c>
      <c r="F24" s="202" t="s">
        <v>59</v>
      </c>
      <c r="G24" s="72"/>
      <c r="I24" s="212">
        <f t="shared" ref="I24:I29" si="1">IF(OR(D24&lt;&gt;"",E24&lt;&gt;""),IF(E24&lt;D24,1,0),1)</f>
        <v>0</v>
      </c>
    </row>
    <row r="25" spans="1:10" x14ac:dyDescent="0.35">
      <c r="A25" s="207">
        <v>21</v>
      </c>
      <c r="B25" s="6"/>
      <c r="C25" s="205" t="s">
        <v>469</v>
      </c>
      <c r="D25" s="60"/>
      <c r="E25" s="205" t="s">
        <v>469</v>
      </c>
      <c r="F25" s="202" t="s">
        <v>59</v>
      </c>
      <c r="G25" s="72"/>
      <c r="I25" s="212">
        <f t="shared" si="1"/>
        <v>0</v>
      </c>
    </row>
    <row r="26" spans="1:10" x14ac:dyDescent="0.35">
      <c r="A26" s="203">
        <v>22</v>
      </c>
      <c r="B26" s="6"/>
      <c r="C26" s="205" t="s">
        <v>469</v>
      </c>
      <c r="D26" s="60"/>
      <c r="E26" s="205" t="s">
        <v>469</v>
      </c>
      <c r="F26" s="202" t="s">
        <v>59</v>
      </c>
      <c r="G26" s="72"/>
      <c r="I26" s="212">
        <f t="shared" si="1"/>
        <v>0</v>
      </c>
    </row>
    <row r="27" spans="1:10" x14ac:dyDescent="0.35">
      <c r="A27" s="203">
        <v>23</v>
      </c>
      <c r="B27" s="6"/>
      <c r="C27" s="205" t="s">
        <v>469</v>
      </c>
      <c r="D27" s="60"/>
      <c r="E27" s="205" t="s">
        <v>469</v>
      </c>
      <c r="F27" s="202" t="s">
        <v>59</v>
      </c>
      <c r="G27" s="72"/>
      <c r="I27" s="212">
        <f t="shared" si="1"/>
        <v>0</v>
      </c>
    </row>
    <row r="28" spans="1:10" x14ac:dyDescent="0.35">
      <c r="A28" s="207">
        <v>24</v>
      </c>
      <c r="B28" s="6"/>
      <c r="C28" s="205" t="s">
        <v>469</v>
      </c>
      <c r="D28" s="60"/>
      <c r="E28" s="205" t="s">
        <v>469</v>
      </c>
      <c r="F28" s="202" t="s">
        <v>59</v>
      </c>
      <c r="G28" s="72"/>
      <c r="I28" s="212">
        <f t="shared" si="1"/>
        <v>0</v>
      </c>
    </row>
    <row r="29" spans="1:10" ht="15" thickBot="1" x14ac:dyDescent="0.4">
      <c r="A29" s="216">
        <v>25</v>
      </c>
      <c r="B29" s="73"/>
      <c r="C29" s="217" t="s">
        <v>469</v>
      </c>
      <c r="D29" s="74"/>
      <c r="E29" s="217" t="s">
        <v>469</v>
      </c>
      <c r="F29" s="217" t="s">
        <v>59</v>
      </c>
      <c r="G29" s="75"/>
      <c r="I29" s="212">
        <f t="shared" si="1"/>
        <v>0</v>
      </c>
    </row>
    <row r="30" spans="1:10" ht="15" thickTop="1" x14ac:dyDescent="0.35">
      <c r="A30"/>
      <c r="F30" s="218"/>
      <c r="I30"/>
      <c r="J30"/>
    </row>
    <row r="31" spans="1:10" x14ac:dyDescent="0.35">
      <c r="A31" s="189" t="s">
        <v>89</v>
      </c>
      <c r="I31"/>
      <c r="J31"/>
    </row>
    <row r="32" spans="1:10" ht="15" thickBot="1" x14ac:dyDescent="0.4">
      <c r="A32"/>
      <c r="I32"/>
      <c r="J32"/>
    </row>
    <row r="33" spans="1:12" ht="29.25" customHeight="1" thickTop="1" thickBot="1" x14ac:dyDescent="0.4">
      <c r="A33" s="190" t="s">
        <v>5</v>
      </c>
      <c r="B33" s="191" t="s">
        <v>0</v>
      </c>
      <c r="C33" s="192" t="s">
        <v>63</v>
      </c>
      <c r="D33" s="192" t="s">
        <v>63</v>
      </c>
      <c r="E33" s="191" t="s">
        <v>56</v>
      </c>
      <c r="F33" s="191" t="s">
        <v>91</v>
      </c>
      <c r="G33" s="193" t="s">
        <v>4</v>
      </c>
      <c r="I33" s="194" t="s">
        <v>13</v>
      </c>
      <c r="J33" s="195" t="s">
        <v>92</v>
      </c>
      <c r="K33" s="196" t="s">
        <v>97</v>
      </c>
      <c r="L33" s="197">
        <f>SUMPRODUCT($F$34:$F$37,$D$34:$D$37)</f>
        <v>0</v>
      </c>
    </row>
    <row r="34" spans="1:12" ht="15" thickTop="1" x14ac:dyDescent="0.35">
      <c r="A34" s="198">
        <v>1</v>
      </c>
      <c r="B34" s="219" t="s">
        <v>84</v>
      </c>
      <c r="C34" s="200">
        <v>340</v>
      </c>
      <c r="D34" s="186"/>
      <c r="E34" s="220">
        <v>450</v>
      </c>
      <c r="F34" s="221">
        <v>0.25</v>
      </c>
      <c r="G34" s="222" t="s">
        <v>94</v>
      </c>
      <c r="I34" s="212">
        <f>IF(D34&gt;=1,1,0)</f>
        <v>0</v>
      </c>
      <c r="J34" s="13">
        <f>PRODUCT(I34:I36)</f>
        <v>0</v>
      </c>
    </row>
    <row r="35" spans="1:12" x14ac:dyDescent="0.35">
      <c r="A35" s="207">
        <v>2</v>
      </c>
      <c r="B35" s="215" t="s">
        <v>85</v>
      </c>
      <c r="C35" s="202">
        <v>242</v>
      </c>
      <c r="D35" s="76"/>
      <c r="E35" s="209">
        <v>280</v>
      </c>
      <c r="F35" s="210">
        <v>0.25</v>
      </c>
      <c r="G35" s="223" t="s">
        <v>94</v>
      </c>
      <c r="I35" s="212">
        <f>IF(D35&gt;=1,1,0)</f>
        <v>0</v>
      </c>
    </row>
    <row r="36" spans="1:12" x14ac:dyDescent="0.35">
      <c r="A36" s="203">
        <v>3</v>
      </c>
      <c r="B36" s="215" t="s">
        <v>86</v>
      </c>
      <c r="C36" s="202">
        <v>280</v>
      </c>
      <c r="D36" s="76"/>
      <c r="E36" s="209">
        <v>340</v>
      </c>
      <c r="F36" s="210">
        <v>0.25</v>
      </c>
      <c r="G36" s="223" t="s">
        <v>94</v>
      </c>
      <c r="I36" s="212">
        <f>IF(D36&gt;=1,1,0)</f>
        <v>0</v>
      </c>
    </row>
    <row r="37" spans="1:12" ht="15" thickBot="1" x14ac:dyDescent="0.4">
      <c r="A37" s="224">
        <v>4</v>
      </c>
      <c r="B37" s="225" t="s">
        <v>95</v>
      </c>
      <c r="C37" s="217">
        <v>280</v>
      </c>
      <c r="D37" s="187"/>
      <c r="E37" s="226">
        <v>340</v>
      </c>
      <c r="F37" s="227">
        <v>0.25</v>
      </c>
      <c r="G37" s="228" t="s">
        <v>94</v>
      </c>
      <c r="I37" s="212">
        <f>IF(D37&gt;=1,1,0)</f>
        <v>0</v>
      </c>
      <c r="J37"/>
    </row>
    <row r="38" spans="1:12" ht="15" thickTop="1" x14ac:dyDescent="0.35">
      <c r="A38"/>
      <c r="I38"/>
      <c r="J38"/>
    </row>
    <row r="39" spans="1:12" x14ac:dyDescent="0.35">
      <c r="A39"/>
      <c r="I39"/>
      <c r="J39"/>
    </row>
    <row r="40" spans="1:12" x14ac:dyDescent="0.35">
      <c r="A40"/>
      <c r="I40"/>
      <c r="J40"/>
    </row>
    <row r="41" spans="1:12" x14ac:dyDescent="0.35">
      <c r="A41"/>
      <c r="I41"/>
      <c r="J41"/>
    </row>
    <row r="42" spans="1:12" x14ac:dyDescent="0.35">
      <c r="A42"/>
      <c r="I42"/>
      <c r="J42"/>
    </row>
    <row r="43" spans="1:12" x14ac:dyDescent="0.35">
      <c r="A43"/>
      <c r="I43"/>
      <c r="J43"/>
    </row>
    <row r="44" spans="1:12" x14ac:dyDescent="0.35">
      <c r="A44"/>
      <c r="I44"/>
      <c r="J44"/>
    </row>
    <row r="45" spans="1:12" x14ac:dyDescent="0.35">
      <c r="A45"/>
      <c r="I45"/>
      <c r="J45"/>
    </row>
    <row r="46" spans="1:12" x14ac:dyDescent="0.35">
      <c r="A46"/>
      <c r="I46"/>
      <c r="J46"/>
    </row>
    <row r="47" spans="1:12" x14ac:dyDescent="0.35">
      <c r="A47"/>
      <c r="I47"/>
      <c r="J47"/>
    </row>
    <row r="48" spans="1:12" x14ac:dyDescent="0.35">
      <c r="A48"/>
      <c r="I48"/>
      <c r="J48"/>
    </row>
    <row r="49" customFormat="1" x14ac:dyDescent="0.35"/>
    <row r="50" customFormat="1" x14ac:dyDescent="0.35"/>
    <row r="51" customFormat="1" x14ac:dyDescent="0.35"/>
    <row r="52" customFormat="1" x14ac:dyDescent="0.35"/>
    <row r="53" customFormat="1" x14ac:dyDescent="0.35"/>
    <row r="54" customFormat="1" x14ac:dyDescent="0.35"/>
    <row r="55" customFormat="1" x14ac:dyDescent="0.35"/>
    <row r="56" customFormat="1" x14ac:dyDescent="0.35"/>
    <row r="57" customFormat="1" x14ac:dyDescent="0.35"/>
    <row r="58" customFormat="1" x14ac:dyDescent="0.35"/>
    <row r="59" customFormat="1" x14ac:dyDescent="0.35"/>
    <row r="60" customFormat="1" x14ac:dyDescent="0.35"/>
    <row r="61" customFormat="1" x14ac:dyDescent="0.35"/>
    <row r="62" customFormat="1" x14ac:dyDescent="0.35"/>
    <row r="63" customFormat="1" x14ac:dyDescent="0.35"/>
    <row r="64" customFormat="1" x14ac:dyDescent="0.35"/>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sheetData>
  <sheetProtection algorithmName="SHA-512" hashValue="ptDWbTrqAUjSCIdUbNkgr/lIpSkDAK4fh0V0r0EUAehS2m1obEYh4pWffyKWMBE+9acacYPHGYS1NEYQV9h5Vg==" saltValue="mhuquwT9WNuF26qDbC6C6w==" spinCount="100000" sheet="1" objects="1" scenarios="1" selectLockedCells="1"/>
  <mergeCells count="1">
    <mergeCell ref="A3:G3"/>
  </mergeCells>
  <conditionalFormatting sqref="L3">
    <cfRule type="cellIs" dxfId="11" priority="1" operator="equal">
      <formula>"מולאו כל השדות"</formula>
    </cfRule>
    <cfRule type="cellIs" dxfId="10" priority="2" operator="equal">
      <formula>"גיליון לא תקין - לא מולאו כל שדות החובה"</formula>
    </cfRule>
  </conditionalFormatting>
  <dataValidations count="4">
    <dataValidation showInputMessage="1" showErrorMessage="1" error="יש להזין ערך חיובי גדול מ 1" sqref="I8:I9 C8:F9 E24:E28 C24:C28" xr:uid="{CFCB6339-B880-4FCF-83FA-3BB59B9C72F9}"/>
    <dataValidation type="decimal" showInputMessage="1" showErrorMessage="1" error="יש להזין ערך חיובי גדול מ 1" sqref="C36 E34:E37 E10:E23 E29 D24:D29 C29" xr:uid="{00000000-0002-0000-0200-000000000000}">
      <formula1>1</formula1>
      <formula2>100000</formula2>
    </dataValidation>
    <dataValidation type="decimal" showInputMessage="1" showErrorMessage="1" error="יש להזין ערך חיובי גדול מ 1 וקטן מתעריף השעה המרבי" sqref="C37 C34:C35" xr:uid="{A429EA00-1112-4D0E-9A82-9D4C143840D0}">
      <formula1>1</formula1>
      <formula2>D34</formula2>
    </dataValidation>
    <dataValidation type="decimal" showInputMessage="1" showErrorMessage="1" error="יש להזין ערך חיובי גדול מ 1 וקטן מתעריף השעה המרבי" sqref="D10:D23 D34:D37" xr:uid="{13BAFC04-4B5F-44A7-8D9A-DC98CB161359}">
      <formula1>C10</formula1>
      <formula2>E10</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71"/>
  <sheetViews>
    <sheetView rightToLeft="1" zoomScale="70" zoomScaleNormal="70" workbookViewId="0">
      <pane ySplit="7" topLeftCell="A15" activePane="bottomLeft" state="frozen"/>
      <selection pane="bottomLeft" activeCell="F21" sqref="F21"/>
    </sheetView>
  </sheetViews>
  <sheetFormatPr defaultColWidth="9" defaultRowHeight="14.5" x14ac:dyDescent="0.35"/>
  <cols>
    <col min="1" max="1" width="8.54296875" style="10" customWidth="1"/>
    <col min="2" max="2" width="27.6328125" style="10" customWidth="1"/>
    <col min="3" max="3" width="10.54296875" style="25" customWidth="1"/>
    <col min="4" max="4" width="30.6328125" style="10" customWidth="1"/>
    <col min="5" max="6" width="14.54296875" style="10" customWidth="1"/>
    <col min="7" max="8" width="14.54296875" style="15" customWidth="1"/>
    <col min="9" max="11" width="14.54296875" style="10" customWidth="1"/>
    <col min="12" max="13" width="15.36328125" style="10" customWidth="1"/>
    <col min="14" max="14" width="50.6328125" style="15" customWidth="1"/>
    <col min="15" max="15" width="1.6328125" style="10" customWidth="1"/>
    <col min="16" max="17" width="9" style="10" customWidth="1"/>
    <col min="18" max="16384" width="9" style="10"/>
  </cols>
  <sheetData>
    <row r="1" spans="1:14" ht="15.5" x14ac:dyDescent="0.35">
      <c r="A1" s="16" t="s">
        <v>100</v>
      </c>
    </row>
    <row r="2" spans="1:14" ht="5" customHeight="1" thickBot="1" x14ac:dyDescent="0.4"/>
    <row r="3" spans="1:14" s="12" customFormat="1" ht="181" customHeight="1" thickBot="1" x14ac:dyDescent="0.4">
      <c r="A3" s="291" t="s">
        <v>435</v>
      </c>
      <c r="B3" s="292"/>
      <c r="C3" s="292"/>
      <c r="D3" s="292"/>
      <c r="E3" s="292"/>
      <c r="F3" s="292"/>
      <c r="G3" s="292"/>
      <c r="H3" s="292"/>
      <c r="I3" s="292"/>
      <c r="J3" s="292"/>
      <c r="K3" s="292"/>
      <c r="L3" s="292"/>
      <c r="M3" s="292"/>
      <c r="N3" s="293"/>
    </row>
    <row r="4" spans="1:14" ht="5" customHeight="1" thickBot="1" x14ac:dyDescent="0.4"/>
    <row r="5" spans="1:14" ht="15" customHeight="1" thickBot="1" x14ac:dyDescent="0.4">
      <c r="D5" s="71" t="s">
        <v>21</v>
      </c>
      <c r="E5" s="71" t="s">
        <v>22</v>
      </c>
      <c r="F5" s="71" t="s">
        <v>23</v>
      </c>
      <c r="G5" s="71" t="s">
        <v>24</v>
      </c>
      <c r="H5" s="71" t="s">
        <v>52</v>
      </c>
      <c r="J5" s="71" t="s">
        <v>53</v>
      </c>
      <c r="L5" s="71" t="s">
        <v>54</v>
      </c>
      <c r="M5" s="93"/>
      <c r="N5" s="71" t="s">
        <v>55</v>
      </c>
    </row>
    <row r="6" spans="1:14" s="14" customFormat="1" ht="15.5" thickTop="1" thickBot="1" x14ac:dyDescent="0.4">
      <c r="A6" s="295" t="s">
        <v>5</v>
      </c>
      <c r="B6" s="297" t="s">
        <v>17</v>
      </c>
      <c r="C6" s="299" t="s">
        <v>434</v>
      </c>
      <c r="D6" s="301" t="s">
        <v>112</v>
      </c>
      <c r="E6" s="289" t="s">
        <v>103</v>
      </c>
      <c r="F6" s="289" t="s">
        <v>104</v>
      </c>
      <c r="G6" s="302" t="s">
        <v>18</v>
      </c>
      <c r="H6" s="303"/>
      <c r="I6" s="297" t="s">
        <v>19</v>
      </c>
      <c r="J6" s="289" t="s">
        <v>26</v>
      </c>
      <c r="K6" s="289" t="s">
        <v>27</v>
      </c>
      <c r="L6" s="289" t="s">
        <v>51</v>
      </c>
      <c r="M6" s="294" t="s">
        <v>105</v>
      </c>
      <c r="N6" s="304" t="s">
        <v>20</v>
      </c>
    </row>
    <row r="7" spans="1:14" s="14" customFormat="1" ht="25.5" customHeight="1" thickBot="1" x14ac:dyDescent="0.4">
      <c r="A7" s="296"/>
      <c r="B7" s="298"/>
      <c r="C7" s="300"/>
      <c r="D7" s="298"/>
      <c r="E7" s="290"/>
      <c r="F7" s="290"/>
      <c r="G7" s="17" t="s">
        <v>101</v>
      </c>
      <c r="H7" s="17" t="s">
        <v>102</v>
      </c>
      <c r="I7" s="298"/>
      <c r="J7" s="290"/>
      <c r="K7" s="290"/>
      <c r="L7" s="290"/>
      <c r="M7" s="290"/>
      <c r="N7" s="305"/>
    </row>
    <row r="8" spans="1:14" s="14" customFormat="1" ht="15.5" thickTop="1" thickBot="1" x14ac:dyDescent="0.4">
      <c r="A8" s="19" t="s">
        <v>109</v>
      </c>
      <c r="B8" s="102" t="s">
        <v>25</v>
      </c>
      <c r="C8" s="146" t="s">
        <v>58</v>
      </c>
      <c r="D8" s="77" t="s">
        <v>58</v>
      </c>
      <c r="E8" s="78" t="s">
        <v>58</v>
      </c>
      <c r="F8" s="97" t="s">
        <v>58</v>
      </c>
      <c r="G8" s="78" t="s">
        <v>58</v>
      </c>
      <c r="H8" s="78" t="s">
        <v>58</v>
      </c>
      <c r="I8" s="78" t="s">
        <v>58</v>
      </c>
      <c r="J8" s="78" t="s">
        <v>58</v>
      </c>
      <c r="K8" s="78" t="s">
        <v>58</v>
      </c>
      <c r="L8" s="78" t="s">
        <v>58</v>
      </c>
      <c r="M8" s="100" t="s">
        <v>58</v>
      </c>
      <c r="N8" s="85" t="s">
        <v>109</v>
      </c>
    </row>
    <row r="9" spans="1:14" ht="15" thickBot="1" x14ac:dyDescent="0.4">
      <c r="A9" s="22"/>
      <c r="B9" s="23"/>
      <c r="C9" s="21" t="s">
        <v>429</v>
      </c>
      <c r="D9" s="61"/>
      <c r="E9" s="61"/>
      <c r="F9" s="61"/>
      <c r="G9" s="61"/>
      <c r="H9" s="61"/>
      <c r="I9" s="26">
        <f t="shared" ref="I9:I13" si="0">G9+H9</f>
        <v>0</v>
      </c>
      <c r="J9" s="61"/>
      <c r="K9" s="27">
        <f>J9*I9</f>
        <v>0</v>
      </c>
      <c r="L9" s="65"/>
      <c r="M9" s="27">
        <f>L9*J9</f>
        <v>0</v>
      </c>
      <c r="N9" s="80"/>
    </row>
    <row r="10" spans="1:14" ht="15" thickBot="1" x14ac:dyDescent="0.4">
      <c r="A10" s="22"/>
      <c r="B10" s="23"/>
      <c r="C10" s="21" t="s">
        <v>430</v>
      </c>
      <c r="D10" s="61"/>
      <c r="E10" s="61"/>
      <c r="F10" s="61"/>
      <c r="G10" s="61"/>
      <c r="H10" s="61"/>
      <c r="I10" s="26">
        <f t="shared" ref="I10:I12" si="1">G10+H10</f>
        <v>0</v>
      </c>
      <c r="J10" s="61"/>
      <c r="K10" s="27">
        <f t="shared" ref="K10:K12" si="2">J10*I10</f>
        <v>0</v>
      </c>
      <c r="L10" s="65"/>
      <c r="M10" s="27">
        <f t="shared" ref="M10:M12" si="3">L10*J10</f>
        <v>0</v>
      </c>
      <c r="N10" s="80"/>
    </row>
    <row r="11" spans="1:14" ht="15" thickBot="1" x14ac:dyDescent="0.4">
      <c r="A11" s="22"/>
      <c r="B11" s="23"/>
      <c r="C11" s="21" t="s">
        <v>431</v>
      </c>
      <c r="D11" s="61"/>
      <c r="E11" s="61"/>
      <c r="F11" s="61"/>
      <c r="G11" s="61"/>
      <c r="H11" s="61"/>
      <c r="I11" s="26">
        <f t="shared" si="1"/>
        <v>0</v>
      </c>
      <c r="J11" s="61"/>
      <c r="K11" s="27">
        <f t="shared" si="2"/>
        <v>0</v>
      </c>
      <c r="L11" s="65"/>
      <c r="M11" s="27">
        <f t="shared" si="3"/>
        <v>0</v>
      </c>
      <c r="N11" s="80"/>
    </row>
    <row r="12" spans="1:14" ht="15" thickBot="1" x14ac:dyDescent="0.4">
      <c r="A12" s="22"/>
      <c r="B12" s="23"/>
      <c r="C12" s="21" t="s">
        <v>432</v>
      </c>
      <c r="D12" s="61"/>
      <c r="E12" s="61"/>
      <c r="F12" s="61"/>
      <c r="G12" s="61"/>
      <c r="H12" s="61"/>
      <c r="I12" s="26">
        <f t="shared" si="1"/>
        <v>0</v>
      </c>
      <c r="J12" s="61"/>
      <c r="K12" s="27">
        <f t="shared" si="2"/>
        <v>0</v>
      </c>
      <c r="L12" s="65"/>
      <c r="M12" s="27">
        <f t="shared" si="3"/>
        <v>0</v>
      </c>
      <c r="N12" s="80"/>
    </row>
    <row r="13" spans="1:14" ht="15" thickBot="1" x14ac:dyDescent="0.4">
      <c r="A13" s="33"/>
      <c r="B13" s="34"/>
      <c r="C13" s="21" t="s">
        <v>433</v>
      </c>
      <c r="D13" s="67"/>
      <c r="E13" s="67"/>
      <c r="F13" s="67"/>
      <c r="G13" s="67"/>
      <c r="H13" s="67"/>
      <c r="I13" s="36">
        <f t="shared" si="0"/>
        <v>0</v>
      </c>
      <c r="J13" s="67"/>
      <c r="K13" s="28">
        <f>J13*I13</f>
        <v>0</v>
      </c>
      <c r="L13" s="68"/>
      <c r="M13" s="27">
        <f t="shared" ref="M13" si="4">L13*J13</f>
        <v>0</v>
      </c>
      <c r="N13" s="81"/>
    </row>
    <row r="14" spans="1:14" ht="29" customHeight="1" thickTop="1" thickBot="1" x14ac:dyDescent="0.4">
      <c r="A14" s="19" t="s">
        <v>326</v>
      </c>
      <c r="B14" s="102" t="s">
        <v>110</v>
      </c>
      <c r="C14" s="147" t="s">
        <v>58</v>
      </c>
      <c r="D14" s="77" t="s">
        <v>58</v>
      </c>
      <c r="E14" s="78" t="s">
        <v>58</v>
      </c>
      <c r="F14" s="78" t="s">
        <v>58</v>
      </c>
      <c r="G14" s="78" t="s">
        <v>58</v>
      </c>
      <c r="H14" s="78" t="s">
        <v>58</v>
      </c>
      <c r="I14" s="78" t="s">
        <v>58</v>
      </c>
      <c r="J14" s="78" t="s">
        <v>58</v>
      </c>
      <c r="K14" s="78" t="s">
        <v>58</v>
      </c>
      <c r="L14" s="78" t="s">
        <v>58</v>
      </c>
      <c r="M14" s="78" t="s">
        <v>58</v>
      </c>
      <c r="N14" s="101" t="s">
        <v>111</v>
      </c>
    </row>
    <row r="15" spans="1:14" ht="15" thickBot="1" x14ac:dyDescent="0.4">
      <c r="A15" s="22"/>
      <c r="B15" s="23"/>
      <c r="C15" s="21" t="s">
        <v>441</v>
      </c>
      <c r="D15" s="61"/>
      <c r="E15" s="61"/>
      <c r="F15" s="61"/>
      <c r="G15" s="61"/>
      <c r="H15" s="61"/>
      <c r="I15" s="26">
        <f>G15+H15</f>
        <v>0</v>
      </c>
      <c r="J15" s="61"/>
      <c r="K15" s="27">
        <f>J15*I15</f>
        <v>0</v>
      </c>
      <c r="L15" s="61"/>
      <c r="M15" s="27">
        <f>L15*J15</f>
        <v>0</v>
      </c>
      <c r="N15" s="80"/>
    </row>
    <row r="16" spans="1:14" ht="15" thickBot="1" x14ac:dyDescent="0.4">
      <c r="A16" s="22"/>
      <c r="B16" s="23"/>
      <c r="C16" s="21" t="s">
        <v>442</v>
      </c>
      <c r="D16" s="61"/>
      <c r="E16" s="61"/>
      <c r="F16" s="61"/>
      <c r="G16" s="61"/>
      <c r="H16" s="61"/>
      <c r="I16" s="26">
        <f t="shared" ref="I16:I19" si="5">G16+H16</f>
        <v>0</v>
      </c>
      <c r="J16" s="61"/>
      <c r="K16" s="27">
        <f>J16*I16</f>
        <v>0</v>
      </c>
      <c r="L16" s="61"/>
      <c r="M16" s="27">
        <f t="shared" ref="M16:M19" si="6">L16*J16</f>
        <v>0</v>
      </c>
      <c r="N16" s="80"/>
    </row>
    <row r="17" spans="1:14" ht="15" thickBot="1" x14ac:dyDescent="0.4">
      <c r="A17" s="22"/>
      <c r="B17" s="23"/>
      <c r="C17" s="21" t="s">
        <v>443</v>
      </c>
      <c r="D17" s="61"/>
      <c r="E17" s="61"/>
      <c r="F17" s="61"/>
      <c r="G17" s="61"/>
      <c r="H17" s="61"/>
      <c r="I17" s="26">
        <f t="shared" si="5"/>
        <v>0</v>
      </c>
      <c r="J17" s="61"/>
      <c r="K17" s="27">
        <f>J17*I17</f>
        <v>0</v>
      </c>
      <c r="L17" s="61"/>
      <c r="M17" s="27">
        <f t="shared" si="6"/>
        <v>0</v>
      </c>
      <c r="N17" s="80"/>
    </row>
    <row r="18" spans="1:14" ht="15" thickBot="1" x14ac:dyDescent="0.4">
      <c r="A18" s="22"/>
      <c r="B18" s="23"/>
      <c r="C18" s="21" t="s">
        <v>444</v>
      </c>
      <c r="D18" s="61"/>
      <c r="E18" s="61"/>
      <c r="F18" s="61"/>
      <c r="G18" s="61"/>
      <c r="H18" s="61"/>
      <c r="I18" s="26">
        <f t="shared" si="5"/>
        <v>0</v>
      </c>
      <c r="J18" s="61"/>
      <c r="K18" s="27">
        <f>J18*I18</f>
        <v>0</v>
      </c>
      <c r="L18" s="61"/>
      <c r="M18" s="27">
        <f t="shared" si="6"/>
        <v>0</v>
      </c>
      <c r="N18" s="80"/>
    </row>
    <row r="19" spans="1:14" ht="15" thickBot="1" x14ac:dyDescent="0.4">
      <c r="A19" s="33"/>
      <c r="B19" s="34"/>
      <c r="C19" s="35" t="s">
        <v>445</v>
      </c>
      <c r="D19" s="67"/>
      <c r="E19" s="67"/>
      <c r="F19" s="67"/>
      <c r="G19" s="67"/>
      <c r="H19" s="67"/>
      <c r="I19" s="36">
        <f t="shared" si="5"/>
        <v>0</v>
      </c>
      <c r="J19" s="67"/>
      <c r="K19" s="28">
        <f>J19*I19</f>
        <v>0</v>
      </c>
      <c r="L19" s="67"/>
      <c r="M19" s="27">
        <f t="shared" si="6"/>
        <v>0</v>
      </c>
      <c r="N19" s="81"/>
    </row>
    <row r="20" spans="1:14" ht="29" thickTop="1" thickBot="1" x14ac:dyDescent="0.4">
      <c r="A20" s="22" t="s">
        <v>108</v>
      </c>
      <c r="B20" s="102" t="s">
        <v>107</v>
      </c>
      <c r="C20" s="148" t="s">
        <v>58</v>
      </c>
      <c r="D20" s="77" t="s">
        <v>58</v>
      </c>
      <c r="E20" s="79" t="s">
        <v>58</v>
      </c>
      <c r="F20" s="79" t="s">
        <v>58</v>
      </c>
      <c r="G20" s="79" t="s">
        <v>58</v>
      </c>
      <c r="H20" s="79" t="s">
        <v>58</v>
      </c>
      <c r="I20" s="79" t="s">
        <v>58</v>
      </c>
      <c r="J20" s="79" t="s">
        <v>58</v>
      </c>
      <c r="K20" s="79" t="s">
        <v>58</v>
      </c>
      <c r="L20" s="79" t="s">
        <v>58</v>
      </c>
      <c r="M20" s="79" t="s">
        <v>58</v>
      </c>
      <c r="N20" s="99" t="s">
        <v>108</v>
      </c>
    </row>
    <row r="21" spans="1:14" ht="15" thickBot="1" x14ac:dyDescent="0.4">
      <c r="A21" s="22"/>
      <c r="B21" s="23"/>
      <c r="C21" s="21" t="s">
        <v>436</v>
      </c>
      <c r="D21" s="61"/>
      <c r="E21" s="61"/>
      <c r="F21" s="61"/>
      <c r="G21" s="61"/>
      <c r="H21" s="61"/>
      <c r="I21" s="26">
        <f>G21+H21</f>
        <v>0</v>
      </c>
      <c r="J21" s="61"/>
      <c r="K21" s="27">
        <f>J21*I21</f>
        <v>0</v>
      </c>
      <c r="L21" s="65">
        <v>1</v>
      </c>
      <c r="M21" s="27">
        <f>L21*J21</f>
        <v>0</v>
      </c>
      <c r="N21" s="80"/>
    </row>
    <row r="22" spans="1:14" ht="15" thickBot="1" x14ac:dyDescent="0.4">
      <c r="A22" s="22"/>
      <c r="B22" s="23"/>
      <c r="C22" s="21" t="s">
        <v>437</v>
      </c>
      <c r="D22" s="61"/>
      <c r="E22" s="61"/>
      <c r="F22" s="61"/>
      <c r="G22" s="61"/>
      <c r="H22" s="61"/>
      <c r="I22" s="26">
        <f t="shared" ref="I22:I24" si="7">G22+H22</f>
        <v>0</v>
      </c>
      <c r="J22" s="61"/>
      <c r="K22" s="27">
        <f t="shared" ref="K22:K24" si="8">J22*I22</f>
        <v>0</v>
      </c>
      <c r="L22" s="65">
        <v>1</v>
      </c>
      <c r="M22" s="27">
        <f t="shared" ref="M22:M24" si="9">L22*J22</f>
        <v>0</v>
      </c>
      <c r="N22" s="80"/>
    </row>
    <row r="23" spans="1:14" ht="15" thickBot="1" x14ac:dyDescent="0.4">
      <c r="A23" s="22"/>
      <c r="B23" s="23"/>
      <c r="C23" s="21" t="s">
        <v>438</v>
      </c>
      <c r="D23" s="61"/>
      <c r="E23" s="61"/>
      <c r="F23" s="61"/>
      <c r="G23" s="61"/>
      <c r="H23" s="61"/>
      <c r="I23" s="26">
        <f t="shared" si="7"/>
        <v>0</v>
      </c>
      <c r="J23" s="61"/>
      <c r="K23" s="27">
        <f t="shared" si="8"/>
        <v>0</v>
      </c>
      <c r="L23" s="65">
        <v>1</v>
      </c>
      <c r="M23" s="27">
        <f t="shared" si="9"/>
        <v>0</v>
      </c>
      <c r="N23" s="80"/>
    </row>
    <row r="24" spans="1:14" ht="15" thickBot="1" x14ac:dyDescent="0.4">
      <c r="A24" s="22"/>
      <c r="B24" s="23"/>
      <c r="C24" s="21" t="s">
        <v>439</v>
      </c>
      <c r="D24" s="61"/>
      <c r="E24" s="61"/>
      <c r="F24" s="61"/>
      <c r="G24" s="61"/>
      <c r="H24" s="61"/>
      <c r="I24" s="26">
        <f t="shared" si="7"/>
        <v>0</v>
      </c>
      <c r="J24" s="61"/>
      <c r="K24" s="27">
        <f t="shared" si="8"/>
        <v>0</v>
      </c>
      <c r="L24" s="65">
        <v>1</v>
      </c>
      <c r="M24" s="27">
        <f t="shared" si="9"/>
        <v>0</v>
      </c>
      <c r="N24" s="80"/>
    </row>
    <row r="25" spans="1:14" ht="15" thickBot="1" x14ac:dyDescent="0.4">
      <c r="A25" s="22"/>
      <c r="B25" s="23"/>
      <c r="C25" s="35" t="s">
        <v>440</v>
      </c>
      <c r="D25" s="61"/>
      <c r="E25" s="165"/>
      <c r="F25" s="165"/>
      <c r="G25" s="166"/>
      <c r="H25" s="165"/>
      <c r="I25" s="167">
        <f t="shared" ref="I25" si="10">G25+H25</f>
        <v>0</v>
      </c>
      <c r="J25" s="166"/>
      <c r="K25" s="168">
        <f>J25*I25</f>
        <v>0</v>
      </c>
      <c r="L25" s="169">
        <v>1</v>
      </c>
      <c r="M25" s="168">
        <f t="shared" ref="M25" si="11">L25*J25</f>
        <v>0</v>
      </c>
      <c r="N25" s="80"/>
    </row>
    <row r="26" spans="1:14" ht="29" thickTop="1" thickBot="1" x14ac:dyDescent="0.4">
      <c r="A26" s="19" t="s">
        <v>114</v>
      </c>
      <c r="B26" s="20" t="s">
        <v>113</v>
      </c>
      <c r="C26" s="148" t="s">
        <v>58</v>
      </c>
      <c r="D26" s="77" t="s">
        <v>58</v>
      </c>
      <c r="E26" s="77" t="s">
        <v>58</v>
      </c>
      <c r="F26" s="77"/>
      <c r="G26" s="79" t="s">
        <v>58</v>
      </c>
      <c r="H26" s="77"/>
      <c r="I26" s="77" t="s">
        <v>58</v>
      </c>
      <c r="J26" s="79" t="s">
        <v>58</v>
      </c>
      <c r="K26" s="79" t="s">
        <v>58</v>
      </c>
      <c r="L26" s="77" t="s">
        <v>58</v>
      </c>
      <c r="M26" s="170"/>
      <c r="N26" s="163" t="s">
        <v>114</v>
      </c>
    </row>
    <row r="27" spans="1:14" ht="15" thickBot="1" x14ac:dyDescent="0.4">
      <c r="A27" s="22"/>
      <c r="B27" s="23"/>
      <c r="C27" s="21" t="s">
        <v>446</v>
      </c>
      <c r="D27" s="61"/>
      <c r="E27" s="61"/>
      <c r="F27" s="61"/>
      <c r="G27" s="61"/>
      <c r="H27" s="61"/>
      <c r="I27" s="26">
        <f t="shared" ref="I27:I31" si="12">G27+H27</f>
        <v>0</v>
      </c>
      <c r="J27" s="61"/>
      <c r="K27" s="27">
        <f t="shared" ref="K27:K31" si="13">J27*I27</f>
        <v>0</v>
      </c>
      <c r="L27" s="65"/>
      <c r="M27" s="27">
        <f t="shared" ref="M27:M31" si="14">L27*J27</f>
        <v>0</v>
      </c>
      <c r="N27" s="80"/>
    </row>
    <row r="28" spans="1:14" ht="15" thickBot="1" x14ac:dyDescent="0.4">
      <c r="A28" s="22"/>
      <c r="B28" s="23"/>
      <c r="C28" s="21" t="s">
        <v>447</v>
      </c>
      <c r="D28" s="61"/>
      <c r="E28" s="61"/>
      <c r="F28" s="61"/>
      <c r="G28" s="61"/>
      <c r="H28" s="61"/>
      <c r="I28" s="26">
        <f t="shared" si="12"/>
        <v>0</v>
      </c>
      <c r="J28" s="61"/>
      <c r="K28" s="27">
        <f t="shared" si="13"/>
        <v>0</v>
      </c>
      <c r="L28" s="65"/>
      <c r="M28" s="27">
        <f t="shared" si="14"/>
        <v>0</v>
      </c>
      <c r="N28" s="80"/>
    </row>
    <row r="29" spans="1:14" ht="15" thickBot="1" x14ac:dyDescent="0.4">
      <c r="A29" s="22"/>
      <c r="B29" s="23"/>
      <c r="C29" s="21" t="s">
        <v>448</v>
      </c>
      <c r="D29" s="61"/>
      <c r="E29" s="61"/>
      <c r="F29" s="61"/>
      <c r="G29" s="61"/>
      <c r="H29" s="61"/>
      <c r="I29" s="26">
        <f t="shared" si="12"/>
        <v>0</v>
      </c>
      <c r="J29" s="61"/>
      <c r="K29" s="27">
        <f t="shared" si="13"/>
        <v>0</v>
      </c>
      <c r="L29" s="65"/>
      <c r="M29" s="27">
        <f t="shared" si="14"/>
        <v>0</v>
      </c>
      <c r="N29" s="80"/>
    </row>
    <row r="30" spans="1:14" ht="15" thickBot="1" x14ac:dyDescent="0.4">
      <c r="A30" s="22"/>
      <c r="B30" s="23"/>
      <c r="C30" s="21" t="s">
        <v>449</v>
      </c>
      <c r="D30" s="61"/>
      <c r="E30" s="61"/>
      <c r="F30" s="61"/>
      <c r="G30" s="61"/>
      <c r="H30" s="61"/>
      <c r="I30" s="26">
        <f t="shared" si="12"/>
        <v>0</v>
      </c>
      <c r="J30" s="61"/>
      <c r="K30" s="27">
        <f t="shared" si="13"/>
        <v>0</v>
      </c>
      <c r="L30" s="65"/>
      <c r="M30" s="27">
        <f t="shared" si="14"/>
        <v>0</v>
      </c>
      <c r="N30" s="80"/>
    </row>
    <row r="31" spans="1:14" ht="15" thickBot="1" x14ac:dyDescent="0.4">
      <c r="A31" s="22"/>
      <c r="B31" s="23"/>
      <c r="C31" s="21" t="s">
        <v>450</v>
      </c>
      <c r="D31" s="61"/>
      <c r="E31" s="61"/>
      <c r="F31" s="61"/>
      <c r="G31" s="61"/>
      <c r="H31" s="61"/>
      <c r="I31" s="26">
        <f t="shared" si="12"/>
        <v>0</v>
      </c>
      <c r="J31" s="61"/>
      <c r="K31" s="27">
        <f t="shared" si="13"/>
        <v>0</v>
      </c>
      <c r="L31" s="65"/>
      <c r="M31" s="27">
        <f t="shared" si="14"/>
        <v>0</v>
      </c>
      <c r="N31" s="80"/>
    </row>
    <row r="32" spans="1:14" ht="28.5" thickBot="1" x14ac:dyDescent="0.4">
      <c r="A32" s="22"/>
      <c r="B32" s="23"/>
      <c r="C32" s="21" t="s">
        <v>451</v>
      </c>
      <c r="D32" s="162" t="s">
        <v>372</v>
      </c>
      <c r="E32" s="162" t="s">
        <v>373</v>
      </c>
      <c r="F32" s="162" t="s">
        <v>374</v>
      </c>
      <c r="G32" s="61"/>
      <c r="H32" s="79" t="s">
        <v>58</v>
      </c>
      <c r="I32" s="26">
        <f>G32</f>
        <v>0</v>
      </c>
      <c r="J32" s="162">
        <v>15</v>
      </c>
      <c r="K32" s="27">
        <f>J32*I32</f>
        <v>0</v>
      </c>
      <c r="L32" s="79" t="s">
        <v>58</v>
      </c>
      <c r="M32" s="79" t="s">
        <v>58</v>
      </c>
      <c r="N32" s="164" t="s">
        <v>375</v>
      </c>
    </row>
    <row r="33" spans="1:14" ht="29" customHeight="1" thickTop="1" thickBot="1" x14ac:dyDescent="0.4">
      <c r="A33" s="19" t="s">
        <v>116</v>
      </c>
      <c r="B33" s="20" t="s">
        <v>115</v>
      </c>
      <c r="C33" s="147" t="s">
        <v>58</v>
      </c>
      <c r="D33" s="78" t="s">
        <v>58</v>
      </c>
      <c r="E33" s="78" t="s">
        <v>58</v>
      </c>
      <c r="F33" s="78"/>
      <c r="G33" s="78" t="s">
        <v>58</v>
      </c>
      <c r="H33" s="78"/>
      <c r="I33" s="78" t="s">
        <v>58</v>
      </c>
      <c r="J33" s="78" t="s">
        <v>58</v>
      </c>
      <c r="K33" s="78" t="s">
        <v>58</v>
      </c>
      <c r="L33" s="78" t="s">
        <v>58</v>
      </c>
      <c r="M33" s="77"/>
      <c r="N33" s="85" t="s">
        <v>116</v>
      </c>
    </row>
    <row r="34" spans="1:14" ht="15.5" thickTop="1" thickBot="1" x14ac:dyDescent="0.4">
      <c r="A34" s="22"/>
      <c r="B34" s="23"/>
      <c r="C34" s="21" t="s">
        <v>452</v>
      </c>
      <c r="D34" s="61"/>
      <c r="E34" s="61"/>
      <c r="F34" s="61"/>
      <c r="G34" s="61"/>
      <c r="H34" s="61"/>
      <c r="I34" s="26">
        <f>G34+H34</f>
        <v>0</v>
      </c>
      <c r="J34" s="61"/>
      <c r="K34" s="27">
        <f>J34*I34</f>
        <v>0</v>
      </c>
      <c r="L34" s="65"/>
      <c r="M34" s="27">
        <f>L34*J34</f>
        <v>0</v>
      </c>
      <c r="N34" s="92"/>
    </row>
    <row r="35" spans="1:14" ht="15" thickBot="1" x14ac:dyDescent="0.4">
      <c r="A35" s="22"/>
      <c r="B35" s="23"/>
      <c r="C35" s="21" t="s">
        <v>453</v>
      </c>
      <c r="D35" s="61"/>
      <c r="E35" s="61"/>
      <c r="F35" s="61"/>
      <c r="G35" s="61"/>
      <c r="H35" s="61"/>
      <c r="I35" s="26">
        <f t="shared" ref="I35:I37" si="15">G35+H35</f>
        <v>0</v>
      </c>
      <c r="J35" s="61"/>
      <c r="K35" s="27">
        <f t="shared" ref="K35:K37" si="16">J35*I35</f>
        <v>0</v>
      </c>
      <c r="L35" s="65"/>
      <c r="M35" s="27">
        <f t="shared" ref="M35:M37" si="17">L35*J35</f>
        <v>0</v>
      </c>
      <c r="N35" s="91"/>
    </row>
    <row r="36" spans="1:14" ht="15" thickBot="1" x14ac:dyDescent="0.4">
      <c r="A36" s="22"/>
      <c r="B36" s="23"/>
      <c r="C36" s="21" t="s">
        <v>454</v>
      </c>
      <c r="D36" s="61"/>
      <c r="E36" s="61"/>
      <c r="F36" s="61"/>
      <c r="G36" s="61"/>
      <c r="H36" s="61"/>
      <c r="I36" s="26">
        <f t="shared" si="15"/>
        <v>0</v>
      </c>
      <c r="J36" s="61"/>
      <c r="K36" s="27">
        <f t="shared" si="16"/>
        <v>0</v>
      </c>
      <c r="L36" s="65"/>
      <c r="M36" s="27">
        <f t="shared" si="17"/>
        <v>0</v>
      </c>
      <c r="N36" s="91"/>
    </row>
    <row r="37" spans="1:14" ht="15" thickBot="1" x14ac:dyDescent="0.4">
      <c r="A37" s="22"/>
      <c r="B37" s="23"/>
      <c r="C37" s="21" t="s">
        <v>455</v>
      </c>
      <c r="D37" s="61"/>
      <c r="E37" s="61"/>
      <c r="F37" s="61"/>
      <c r="G37" s="61"/>
      <c r="H37" s="61"/>
      <c r="I37" s="26">
        <f t="shared" si="15"/>
        <v>0</v>
      </c>
      <c r="J37" s="61"/>
      <c r="K37" s="27">
        <f t="shared" si="16"/>
        <v>0</v>
      </c>
      <c r="L37" s="65"/>
      <c r="M37" s="27">
        <f t="shared" si="17"/>
        <v>0</v>
      </c>
      <c r="N37" s="91"/>
    </row>
    <row r="38" spans="1:14" ht="15" thickBot="1" x14ac:dyDescent="0.4">
      <c r="A38" s="22"/>
      <c r="B38" s="23"/>
      <c r="C38" s="35" t="s">
        <v>456</v>
      </c>
      <c r="D38" s="61"/>
      <c r="E38" s="61"/>
      <c r="F38" s="61"/>
      <c r="G38" s="61"/>
      <c r="H38" s="61"/>
      <c r="I38" s="26">
        <f t="shared" ref="I38" si="18">G38+H38</f>
        <v>0</v>
      </c>
      <c r="J38" s="61"/>
      <c r="K38" s="27">
        <f>J38*I38</f>
        <v>0</v>
      </c>
      <c r="L38" s="68"/>
      <c r="M38" s="27">
        <f t="shared" ref="M38" si="19">L38*J38</f>
        <v>0</v>
      </c>
      <c r="N38" s="80"/>
    </row>
    <row r="39" spans="1:14" ht="29" customHeight="1" thickTop="1" thickBot="1" x14ac:dyDescent="0.4">
      <c r="A39" s="19" t="s">
        <v>315</v>
      </c>
      <c r="B39" s="83" t="s">
        <v>314</v>
      </c>
      <c r="C39" s="147" t="s">
        <v>58</v>
      </c>
      <c r="D39" s="78" t="s">
        <v>58</v>
      </c>
      <c r="E39" s="78" t="s">
        <v>58</v>
      </c>
      <c r="F39" s="78"/>
      <c r="G39" s="78" t="s">
        <v>58</v>
      </c>
      <c r="H39" s="78"/>
      <c r="I39" s="78" t="s">
        <v>58</v>
      </c>
      <c r="J39" s="78" t="s">
        <v>58</v>
      </c>
      <c r="K39" s="78" t="s">
        <v>58</v>
      </c>
      <c r="L39" s="78" t="s">
        <v>58</v>
      </c>
      <c r="M39" s="77"/>
      <c r="N39" s="85" t="s">
        <v>315</v>
      </c>
    </row>
    <row r="40" spans="1:14" ht="15" thickBot="1" x14ac:dyDescent="0.4">
      <c r="A40" s="22"/>
      <c r="B40" s="24"/>
      <c r="C40" s="21" t="s">
        <v>470</v>
      </c>
      <c r="D40" s="61"/>
      <c r="E40" s="61"/>
      <c r="F40" s="61"/>
      <c r="G40" s="61"/>
      <c r="H40" s="61"/>
      <c r="I40" s="26">
        <f>G40+H40</f>
        <v>0</v>
      </c>
      <c r="J40" s="61"/>
      <c r="K40" s="27">
        <f t="shared" ref="K40:K44" si="20">J40*I40</f>
        <v>0</v>
      </c>
      <c r="L40" s="65"/>
      <c r="M40" s="27">
        <f>L40*J40</f>
        <v>0</v>
      </c>
      <c r="N40" s="80"/>
    </row>
    <row r="41" spans="1:14" ht="15" thickBot="1" x14ac:dyDescent="0.4">
      <c r="A41" s="22"/>
      <c r="B41" s="24"/>
      <c r="C41" s="21" t="s">
        <v>471</v>
      </c>
      <c r="D41" s="61"/>
      <c r="E41" s="61"/>
      <c r="F41" s="61"/>
      <c r="G41" s="61"/>
      <c r="H41" s="61"/>
      <c r="I41" s="26">
        <f t="shared" ref="I41:I44" si="21">G41+H41</f>
        <v>0</v>
      </c>
      <c r="J41" s="61"/>
      <c r="K41" s="27">
        <f t="shared" si="20"/>
        <v>0</v>
      </c>
      <c r="L41" s="65"/>
      <c r="M41" s="27">
        <f t="shared" ref="M41:M44" si="22">L41*J41</f>
        <v>0</v>
      </c>
      <c r="N41" s="80"/>
    </row>
    <row r="42" spans="1:14" ht="15" thickBot="1" x14ac:dyDescent="0.4">
      <c r="A42" s="22"/>
      <c r="B42" s="24"/>
      <c r="C42" s="21" t="s">
        <v>472</v>
      </c>
      <c r="D42" s="61"/>
      <c r="E42" s="61"/>
      <c r="F42" s="61"/>
      <c r="G42" s="61"/>
      <c r="H42" s="61"/>
      <c r="I42" s="26">
        <f t="shared" si="21"/>
        <v>0</v>
      </c>
      <c r="J42" s="61"/>
      <c r="K42" s="27">
        <f t="shared" si="20"/>
        <v>0</v>
      </c>
      <c r="L42" s="65"/>
      <c r="M42" s="27">
        <f t="shared" si="22"/>
        <v>0</v>
      </c>
      <c r="N42" s="80"/>
    </row>
    <row r="43" spans="1:14" ht="15" thickBot="1" x14ac:dyDescent="0.4">
      <c r="A43" s="22"/>
      <c r="B43" s="24"/>
      <c r="C43" s="21" t="s">
        <v>473</v>
      </c>
      <c r="D43" s="61"/>
      <c r="E43" s="61"/>
      <c r="F43" s="61"/>
      <c r="G43" s="61"/>
      <c r="H43" s="61"/>
      <c r="I43" s="26">
        <f t="shared" si="21"/>
        <v>0</v>
      </c>
      <c r="J43" s="61"/>
      <c r="K43" s="27">
        <f t="shared" si="20"/>
        <v>0</v>
      </c>
      <c r="L43" s="65"/>
      <c r="M43" s="27">
        <f t="shared" si="22"/>
        <v>0</v>
      </c>
      <c r="N43" s="80"/>
    </row>
    <row r="44" spans="1:14" ht="15" thickBot="1" x14ac:dyDescent="0.4">
      <c r="A44" s="22"/>
      <c r="B44" s="24"/>
      <c r="C44" s="21" t="s">
        <v>474</v>
      </c>
      <c r="D44" s="61"/>
      <c r="E44" s="61"/>
      <c r="F44" s="61"/>
      <c r="G44" s="61"/>
      <c r="H44" s="61"/>
      <c r="I44" s="26">
        <f t="shared" si="21"/>
        <v>0</v>
      </c>
      <c r="J44" s="61"/>
      <c r="K44" s="27">
        <f t="shared" si="20"/>
        <v>0</v>
      </c>
      <c r="L44" s="65"/>
      <c r="M44" s="27">
        <f t="shared" si="22"/>
        <v>0</v>
      </c>
      <c r="N44" s="80"/>
    </row>
    <row r="45" spans="1:14" ht="15.5" thickTop="1" thickBot="1" x14ac:dyDescent="0.4">
      <c r="A45" s="19" t="s">
        <v>371</v>
      </c>
      <c r="B45" s="83" t="s">
        <v>370</v>
      </c>
      <c r="C45" s="147" t="s">
        <v>58</v>
      </c>
      <c r="D45" s="78" t="s">
        <v>58</v>
      </c>
      <c r="E45" s="78" t="s">
        <v>58</v>
      </c>
      <c r="F45" s="78"/>
      <c r="G45" s="78" t="s">
        <v>58</v>
      </c>
      <c r="H45" s="78"/>
      <c r="I45" s="78" t="s">
        <v>58</v>
      </c>
      <c r="J45" s="78" t="s">
        <v>58</v>
      </c>
      <c r="K45" s="78" t="s">
        <v>58</v>
      </c>
      <c r="L45" s="78" t="s">
        <v>58</v>
      </c>
      <c r="M45" s="77"/>
      <c r="N45" s="85" t="s">
        <v>371</v>
      </c>
    </row>
    <row r="46" spans="1:14" ht="15" thickBot="1" x14ac:dyDescent="0.4">
      <c r="A46" s="22"/>
      <c r="B46" s="24"/>
      <c r="C46" s="21" t="s">
        <v>463</v>
      </c>
      <c r="D46" s="61"/>
      <c r="E46" s="61"/>
      <c r="F46" s="61"/>
      <c r="G46" s="61"/>
      <c r="H46" s="61"/>
      <c r="I46" s="26">
        <f>G46+H46</f>
        <v>0</v>
      </c>
      <c r="J46" s="61"/>
      <c r="K46" s="27">
        <f t="shared" ref="K46:K50" si="23">J46*I46</f>
        <v>0</v>
      </c>
      <c r="L46" s="65"/>
      <c r="M46" s="27">
        <f>L46*J46</f>
        <v>0</v>
      </c>
      <c r="N46" s="80"/>
    </row>
    <row r="47" spans="1:14" ht="15" thickBot="1" x14ac:dyDescent="0.4">
      <c r="A47" s="22"/>
      <c r="B47" s="24"/>
      <c r="C47" s="21" t="s">
        <v>464</v>
      </c>
      <c r="D47" s="61"/>
      <c r="E47" s="61"/>
      <c r="F47" s="61"/>
      <c r="G47" s="61"/>
      <c r="H47" s="61"/>
      <c r="I47" s="26">
        <f t="shared" ref="I47:I50" si="24">G47+H47</f>
        <v>0</v>
      </c>
      <c r="J47" s="61"/>
      <c r="K47" s="27">
        <f t="shared" si="23"/>
        <v>0</v>
      </c>
      <c r="L47" s="65"/>
      <c r="M47" s="27">
        <f t="shared" ref="M47:M50" si="25">L47*J47</f>
        <v>0</v>
      </c>
      <c r="N47" s="80"/>
    </row>
    <row r="48" spans="1:14" ht="15" thickBot="1" x14ac:dyDescent="0.4">
      <c r="A48" s="22"/>
      <c r="B48" s="24"/>
      <c r="C48" s="21" t="s">
        <v>465</v>
      </c>
      <c r="D48" s="61"/>
      <c r="E48" s="61"/>
      <c r="F48" s="61"/>
      <c r="G48" s="61"/>
      <c r="H48" s="61"/>
      <c r="I48" s="26">
        <f t="shared" ref="I48" si="26">G48+H48</f>
        <v>0</v>
      </c>
      <c r="J48" s="61"/>
      <c r="K48" s="27">
        <f t="shared" ref="K48" si="27">J48*I48</f>
        <v>0</v>
      </c>
      <c r="L48" s="65"/>
      <c r="M48" s="27">
        <f t="shared" ref="M48" si="28">L48*J48</f>
        <v>0</v>
      </c>
      <c r="N48" s="80"/>
    </row>
    <row r="49" spans="1:14" ht="15" thickBot="1" x14ac:dyDescent="0.4">
      <c r="A49" s="22"/>
      <c r="B49" s="24"/>
      <c r="C49" s="21" t="s">
        <v>466</v>
      </c>
      <c r="D49" s="61"/>
      <c r="E49" s="61"/>
      <c r="F49" s="61"/>
      <c r="G49" s="61"/>
      <c r="H49" s="61"/>
      <c r="I49" s="26">
        <f t="shared" si="24"/>
        <v>0</v>
      </c>
      <c r="J49" s="61"/>
      <c r="K49" s="27">
        <f t="shared" si="23"/>
        <v>0</v>
      </c>
      <c r="L49" s="65"/>
      <c r="M49" s="27">
        <f t="shared" si="25"/>
        <v>0</v>
      </c>
      <c r="N49" s="80"/>
    </row>
    <row r="50" spans="1:14" ht="15" thickBot="1" x14ac:dyDescent="0.4">
      <c r="A50" s="33"/>
      <c r="B50" s="84"/>
      <c r="C50" s="35" t="s">
        <v>467</v>
      </c>
      <c r="D50" s="67"/>
      <c r="E50" s="67"/>
      <c r="F50" s="67"/>
      <c r="G50" s="67"/>
      <c r="H50" s="67"/>
      <c r="I50" s="36">
        <f t="shared" si="24"/>
        <v>0</v>
      </c>
      <c r="J50" s="67"/>
      <c r="K50" s="28">
        <f t="shared" si="23"/>
        <v>0</v>
      </c>
      <c r="L50" s="68"/>
      <c r="M50" s="28">
        <f t="shared" si="25"/>
        <v>0</v>
      </c>
      <c r="N50" s="81"/>
    </row>
    <row r="51" spans="1:14" ht="29" thickTop="1" thickBot="1" x14ac:dyDescent="0.4">
      <c r="A51" s="22" t="s">
        <v>379</v>
      </c>
      <c r="B51" s="24" t="s">
        <v>378</v>
      </c>
      <c r="C51" s="147" t="s">
        <v>58</v>
      </c>
      <c r="D51" s="78" t="s">
        <v>58</v>
      </c>
      <c r="E51" s="78" t="s">
        <v>58</v>
      </c>
      <c r="F51" s="78"/>
      <c r="G51" s="78" t="s">
        <v>58</v>
      </c>
      <c r="H51" s="78"/>
      <c r="I51" s="78" t="s">
        <v>58</v>
      </c>
      <c r="J51" s="78" t="s">
        <v>58</v>
      </c>
      <c r="K51" s="78" t="s">
        <v>58</v>
      </c>
      <c r="L51" s="78" t="s">
        <v>58</v>
      </c>
      <c r="M51" s="77"/>
      <c r="N51" s="85" t="s">
        <v>379</v>
      </c>
    </row>
    <row r="52" spans="1:14" ht="15" thickBot="1" x14ac:dyDescent="0.4">
      <c r="A52" s="22"/>
      <c r="B52" s="24"/>
      <c r="C52" s="21" t="s">
        <v>457</v>
      </c>
      <c r="D52" s="61"/>
      <c r="E52" s="61"/>
      <c r="F52" s="61"/>
      <c r="G52" s="61"/>
      <c r="H52" s="61"/>
      <c r="I52" s="26">
        <f t="shared" ref="I52:I56" si="29">G52+H52</f>
        <v>0</v>
      </c>
      <c r="J52" s="61"/>
      <c r="K52" s="27">
        <f t="shared" ref="K52:K56" si="30">J52*I52</f>
        <v>0</v>
      </c>
      <c r="L52" s="65"/>
      <c r="M52" s="27">
        <f t="shared" ref="M52:M56" si="31">L52*J52</f>
        <v>0</v>
      </c>
      <c r="N52" s="80"/>
    </row>
    <row r="53" spans="1:14" ht="15" thickBot="1" x14ac:dyDescent="0.4">
      <c r="A53" s="22"/>
      <c r="B53" s="24"/>
      <c r="C53" s="21" t="s">
        <v>458</v>
      </c>
      <c r="D53" s="61"/>
      <c r="E53" s="61"/>
      <c r="F53" s="61"/>
      <c r="G53" s="61"/>
      <c r="H53" s="61"/>
      <c r="I53" s="26">
        <f t="shared" si="29"/>
        <v>0</v>
      </c>
      <c r="J53" s="61"/>
      <c r="K53" s="27">
        <f t="shared" si="30"/>
        <v>0</v>
      </c>
      <c r="L53" s="65"/>
      <c r="M53" s="27">
        <f t="shared" si="31"/>
        <v>0</v>
      </c>
      <c r="N53" s="80"/>
    </row>
    <row r="54" spans="1:14" ht="15" thickBot="1" x14ac:dyDescent="0.4">
      <c r="A54" s="22"/>
      <c r="B54" s="24"/>
      <c r="C54" s="21" t="s">
        <v>459</v>
      </c>
      <c r="D54" s="61"/>
      <c r="E54" s="61"/>
      <c r="F54" s="61"/>
      <c r="G54" s="61"/>
      <c r="H54" s="61"/>
      <c r="I54" s="26">
        <f t="shared" si="29"/>
        <v>0</v>
      </c>
      <c r="J54" s="61"/>
      <c r="K54" s="27">
        <f t="shared" si="30"/>
        <v>0</v>
      </c>
      <c r="L54" s="65"/>
      <c r="M54" s="27">
        <f t="shared" si="31"/>
        <v>0</v>
      </c>
      <c r="N54" s="80"/>
    </row>
    <row r="55" spans="1:14" ht="15" thickBot="1" x14ac:dyDescent="0.4">
      <c r="A55" s="22"/>
      <c r="B55" s="24"/>
      <c r="C55" s="21" t="s">
        <v>460</v>
      </c>
      <c r="D55" s="61"/>
      <c r="E55" s="61"/>
      <c r="F55" s="61"/>
      <c r="G55" s="61"/>
      <c r="H55" s="61"/>
      <c r="I55" s="26">
        <f t="shared" si="29"/>
        <v>0</v>
      </c>
      <c r="J55" s="61"/>
      <c r="K55" s="27">
        <f t="shared" si="30"/>
        <v>0</v>
      </c>
      <c r="L55" s="65"/>
      <c r="M55" s="27">
        <f t="shared" si="31"/>
        <v>0</v>
      </c>
      <c r="N55" s="80"/>
    </row>
    <row r="56" spans="1:14" ht="15" thickBot="1" x14ac:dyDescent="0.4">
      <c r="A56" s="22"/>
      <c r="B56" s="24"/>
      <c r="C56" s="21" t="s">
        <v>461</v>
      </c>
      <c r="D56" s="61"/>
      <c r="E56" s="61"/>
      <c r="F56" s="61"/>
      <c r="G56" s="61"/>
      <c r="H56" s="61"/>
      <c r="I56" s="26">
        <f t="shared" si="29"/>
        <v>0</v>
      </c>
      <c r="J56" s="61"/>
      <c r="K56" s="27">
        <f t="shared" si="30"/>
        <v>0</v>
      </c>
      <c r="L56" s="65"/>
      <c r="M56" s="27">
        <f t="shared" si="31"/>
        <v>0</v>
      </c>
      <c r="N56" s="80"/>
    </row>
    <row r="57" spans="1:14" ht="42.5" thickBot="1" x14ac:dyDescent="0.4">
      <c r="A57" s="22"/>
      <c r="B57" s="24"/>
      <c r="C57" s="21" t="s">
        <v>462</v>
      </c>
      <c r="D57" s="162" t="s">
        <v>380</v>
      </c>
      <c r="E57" s="162" t="s">
        <v>373</v>
      </c>
      <c r="F57" s="162" t="s">
        <v>381</v>
      </c>
      <c r="G57" s="61"/>
      <c r="H57" s="79" t="s">
        <v>58</v>
      </c>
      <c r="I57" s="26">
        <f>G57</f>
        <v>0</v>
      </c>
      <c r="J57" s="162">
        <v>1</v>
      </c>
      <c r="K57" s="27">
        <f>J57*I57</f>
        <v>0</v>
      </c>
      <c r="L57" s="79" t="s">
        <v>58</v>
      </c>
      <c r="M57" s="79" t="s">
        <v>58</v>
      </c>
      <c r="N57" s="164" t="s">
        <v>382</v>
      </c>
    </row>
    <row r="58" spans="1:14" ht="15" thickBot="1" x14ac:dyDescent="0.4">
      <c r="A58" s="87"/>
      <c r="B58" s="174"/>
      <c r="C58" s="64"/>
      <c r="D58" s="63"/>
      <c r="E58" s="63"/>
      <c r="F58" s="63"/>
      <c r="G58" s="63"/>
      <c r="H58" s="63"/>
      <c r="I58" s="26">
        <f t="shared" ref="I58:I60" si="32">G58+H58</f>
        <v>0</v>
      </c>
      <c r="J58" s="63"/>
      <c r="K58" s="30">
        <f t="shared" ref="K58:K69" si="33">J58*I58</f>
        <v>0</v>
      </c>
      <c r="L58" s="66"/>
      <c r="M58" s="27">
        <f t="shared" ref="M58:M69" si="34">L58*J58</f>
        <v>0</v>
      </c>
      <c r="N58" s="80"/>
    </row>
    <row r="59" spans="1:14" ht="15" thickBot="1" x14ac:dyDescent="0.4">
      <c r="A59" s="86"/>
      <c r="B59" s="62"/>
      <c r="C59" s="64"/>
      <c r="D59" s="63"/>
      <c r="E59" s="63"/>
      <c r="F59" s="63"/>
      <c r="G59" s="63"/>
      <c r="H59" s="63"/>
      <c r="I59" s="26">
        <f t="shared" si="32"/>
        <v>0</v>
      </c>
      <c r="J59" s="63"/>
      <c r="K59" s="30">
        <f t="shared" si="33"/>
        <v>0</v>
      </c>
      <c r="L59" s="66"/>
      <c r="M59" s="27">
        <f t="shared" si="34"/>
        <v>0</v>
      </c>
      <c r="N59" s="80"/>
    </row>
    <row r="60" spans="1:14" ht="15" thickBot="1" x14ac:dyDescent="0.4">
      <c r="A60" s="87"/>
      <c r="B60" s="62"/>
      <c r="C60" s="64"/>
      <c r="D60" s="63"/>
      <c r="E60" s="63"/>
      <c r="F60" s="63"/>
      <c r="G60" s="63"/>
      <c r="H60" s="63"/>
      <c r="I60" s="26">
        <f t="shared" si="32"/>
        <v>0</v>
      </c>
      <c r="J60" s="63"/>
      <c r="K60" s="30">
        <f t="shared" si="33"/>
        <v>0</v>
      </c>
      <c r="L60" s="66"/>
      <c r="M60" s="27">
        <f t="shared" si="34"/>
        <v>0</v>
      </c>
      <c r="N60" s="80"/>
    </row>
    <row r="61" spans="1:14" ht="15" thickBot="1" x14ac:dyDescent="0.4">
      <c r="A61" s="86"/>
      <c r="B61" s="62"/>
      <c r="C61" s="64"/>
      <c r="D61" s="63"/>
      <c r="E61" s="63"/>
      <c r="F61" s="63"/>
      <c r="G61" s="63"/>
      <c r="H61" s="63"/>
      <c r="I61" s="26">
        <f>G61+H61</f>
        <v>0</v>
      </c>
      <c r="J61" s="63"/>
      <c r="K61" s="30">
        <f t="shared" si="33"/>
        <v>0</v>
      </c>
      <c r="L61" s="66"/>
      <c r="M61" s="27">
        <f t="shared" si="34"/>
        <v>0</v>
      </c>
      <c r="N61" s="80"/>
    </row>
    <row r="62" spans="1:14" ht="15" thickBot="1" x14ac:dyDescent="0.4">
      <c r="A62" s="86"/>
      <c r="B62" s="62"/>
      <c r="C62" s="64"/>
      <c r="D62" s="63"/>
      <c r="E62" s="63"/>
      <c r="F62" s="63"/>
      <c r="G62" s="63"/>
      <c r="H62" s="63"/>
      <c r="I62" s="26">
        <f t="shared" ref="I62:I65" si="35">G62+H62</f>
        <v>0</v>
      </c>
      <c r="J62" s="63"/>
      <c r="K62" s="30">
        <f t="shared" si="33"/>
        <v>0</v>
      </c>
      <c r="L62" s="66"/>
      <c r="M62" s="27">
        <f t="shared" si="34"/>
        <v>0</v>
      </c>
      <c r="N62" s="80"/>
    </row>
    <row r="63" spans="1:14" ht="15" thickBot="1" x14ac:dyDescent="0.4">
      <c r="A63" s="87"/>
      <c r="B63" s="62"/>
      <c r="C63" s="64"/>
      <c r="D63" s="63"/>
      <c r="E63" s="63"/>
      <c r="F63" s="63"/>
      <c r="G63" s="63"/>
      <c r="H63" s="63"/>
      <c r="I63" s="26">
        <f t="shared" si="35"/>
        <v>0</v>
      </c>
      <c r="J63" s="63"/>
      <c r="K63" s="30">
        <f t="shared" si="33"/>
        <v>0</v>
      </c>
      <c r="L63" s="66"/>
      <c r="M63" s="27">
        <f t="shared" si="34"/>
        <v>0</v>
      </c>
      <c r="N63" s="80"/>
    </row>
    <row r="64" spans="1:14" ht="15" thickBot="1" x14ac:dyDescent="0.4">
      <c r="A64" s="86"/>
      <c r="B64" s="62"/>
      <c r="C64" s="64"/>
      <c r="D64" s="63"/>
      <c r="E64" s="63"/>
      <c r="F64" s="63"/>
      <c r="G64" s="63"/>
      <c r="H64" s="63"/>
      <c r="I64" s="26">
        <f t="shared" si="35"/>
        <v>0</v>
      </c>
      <c r="J64" s="63"/>
      <c r="K64" s="30">
        <f t="shared" si="33"/>
        <v>0</v>
      </c>
      <c r="L64" s="66"/>
      <c r="M64" s="27">
        <f t="shared" si="34"/>
        <v>0</v>
      </c>
      <c r="N64" s="80"/>
    </row>
    <row r="65" spans="1:14" ht="15" thickBot="1" x14ac:dyDescent="0.4">
      <c r="A65" s="86"/>
      <c r="B65" s="62"/>
      <c r="C65" s="64"/>
      <c r="D65" s="63"/>
      <c r="E65" s="63"/>
      <c r="F65" s="63"/>
      <c r="G65" s="63"/>
      <c r="H65" s="63"/>
      <c r="I65" s="26">
        <f t="shared" si="35"/>
        <v>0</v>
      </c>
      <c r="J65" s="63"/>
      <c r="K65" s="30">
        <f t="shared" si="33"/>
        <v>0</v>
      </c>
      <c r="L65" s="66"/>
      <c r="M65" s="27">
        <f t="shared" si="34"/>
        <v>0</v>
      </c>
      <c r="N65" s="80"/>
    </row>
    <row r="66" spans="1:14" ht="15" thickBot="1" x14ac:dyDescent="0.4">
      <c r="A66" s="87"/>
      <c r="B66" s="62"/>
      <c r="C66" s="64"/>
      <c r="D66" s="63"/>
      <c r="E66" s="63"/>
      <c r="F66" s="63"/>
      <c r="G66" s="63"/>
      <c r="H66" s="63"/>
      <c r="I66" s="26">
        <f>G66+H66</f>
        <v>0</v>
      </c>
      <c r="J66" s="63"/>
      <c r="K66" s="30">
        <f t="shared" si="33"/>
        <v>0</v>
      </c>
      <c r="L66" s="66"/>
      <c r="M66" s="27">
        <f t="shared" si="34"/>
        <v>0</v>
      </c>
      <c r="N66" s="80"/>
    </row>
    <row r="67" spans="1:14" ht="15" thickBot="1" x14ac:dyDescent="0.4">
      <c r="A67" s="86"/>
      <c r="B67" s="62"/>
      <c r="C67" s="64"/>
      <c r="D67" s="63"/>
      <c r="E67" s="63"/>
      <c r="F67" s="63"/>
      <c r="G67" s="63"/>
      <c r="H67" s="63"/>
      <c r="I67" s="26">
        <f>G67+H67</f>
        <v>0</v>
      </c>
      <c r="J67" s="63"/>
      <c r="K67" s="30">
        <f t="shared" ref="K67" si="36">J67*I67</f>
        <v>0</v>
      </c>
      <c r="L67" s="66"/>
      <c r="M67" s="27">
        <f t="shared" ref="M67" si="37">L67*J67</f>
        <v>0</v>
      </c>
      <c r="N67" s="80"/>
    </row>
    <row r="68" spans="1:14" ht="15" thickBot="1" x14ac:dyDescent="0.4">
      <c r="A68" s="86"/>
      <c r="B68" s="62"/>
      <c r="C68" s="64"/>
      <c r="D68" s="63"/>
      <c r="E68" s="63"/>
      <c r="F68" s="63"/>
      <c r="G68" s="63"/>
      <c r="H68" s="63"/>
      <c r="I68" s="26">
        <f>G68+H68</f>
        <v>0</v>
      </c>
      <c r="J68" s="63"/>
      <c r="K68" s="30">
        <f t="shared" si="33"/>
        <v>0</v>
      </c>
      <c r="L68" s="66"/>
      <c r="M68" s="27">
        <f t="shared" si="34"/>
        <v>0</v>
      </c>
      <c r="N68" s="80"/>
    </row>
    <row r="69" spans="1:14" ht="15" thickBot="1" x14ac:dyDescent="0.4">
      <c r="A69" s="98"/>
      <c r="B69" s="88"/>
      <c r="C69" s="89"/>
      <c r="D69" s="90"/>
      <c r="E69" s="90"/>
      <c r="F69" s="90"/>
      <c r="G69" s="90"/>
      <c r="H69" s="90"/>
      <c r="I69" s="36">
        <f>G69+H69</f>
        <v>0</v>
      </c>
      <c r="J69" s="90"/>
      <c r="K69" s="82">
        <f t="shared" si="33"/>
        <v>0</v>
      </c>
      <c r="L69" s="69"/>
      <c r="M69" s="27">
        <f t="shared" si="34"/>
        <v>0</v>
      </c>
      <c r="N69" s="81"/>
    </row>
    <row r="70" spans="1:14" ht="19" thickTop="1" thickBot="1" x14ac:dyDescent="0.4">
      <c r="A70" s="286" t="s">
        <v>106</v>
      </c>
      <c r="B70" s="287"/>
      <c r="C70" s="287"/>
      <c r="D70" s="287"/>
      <c r="E70" s="287"/>
      <c r="F70" s="287"/>
      <c r="G70" s="287"/>
      <c r="H70" s="287"/>
      <c r="I70" s="287"/>
      <c r="J70" s="288"/>
      <c r="K70" s="94">
        <f>SUM(K9:K69)</f>
        <v>0</v>
      </c>
      <c r="L70" s="95"/>
      <c r="M70" s="29">
        <f>SUM(M9:M69)</f>
        <v>0</v>
      </c>
      <c r="N70" s="96"/>
    </row>
    <row r="71" spans="1:14" ht="15" thickTop="1" x14ac:dyDescent="0.35"/>
  </sheetData>
  <sheetProtection algorithmName="SHA-512" hashValue="9lk0ct2JE0dik38tUjB0HrIpMFu3uM+OMfD0u9DbkW4DRaiYMy7XzVClEsymiO2iq28qTQf9F+uJWhacord7Fg==" saltValue="TIMWagLbQOZk2v5nzNbTLQ==" spinCount="100000" sheet="1" objects="1" scenarios="1" selectLockedCells="1"/>
  <mergeCells count="15">
    <mergeCell ref="A70:J70"/>
    <mergeCell ref="E6:E7"/>
    <mergeCell ref="F6:F7"/>
    <mergeCell ref="A3:N3"/>
    <mergeCell ref="M6:M7"/>
    <mergeCell ref="A6:A7"/>
    <mergeCell ref="B6:B7"/>
    <mergeCell ref="C6:C7"/>
    <mergeCell ref="D6:D7"/>
    <mergeCell ref="G6:H6"/>
    <mergeCell ref="I6:I7"/>
    <mergeCell ref="J6:J7"/>
    <mergeCell ref="K6:K7"/>
    <mergeCell ref="L6:L7"/>
    <mergeCell ref="N6:N7"/>
  </mergeCells>
  <phoneticPr fontId="29" type="noConversion"/>
  <dataValidations count="4">
    <dataValidation type="whole" operator="greaterThanOrEqual" allowBlank="1" showInputMessage="1" showErrorMessage="1" error="נדרש להזין מספר חיובי שלם גדול מ 0" sqref="F8 M8 J27:J32 G40:H44 L40:M44 J40:J44 G27:G32 G57 L46:M50 G46:H50 J46:J50 G9:H13 L9:M13 J9:J13 J21:J25 L21:M25 G21:H25 J15:J19 L15:M19 G15:H19 H27:H31 L27:M31 J34:J38 L34:M38 G34:H38 G52:H56 L52:M56 G58:H69 L58:M69 J52:J69" xr:uid="{3CAE1CEB-8D48-41A8-8147-ED612A956707}">
      <formula1>0</formula1>
    </dataValidation>
    <dataValidation operator="greaterThan" allowBlank="1" showInputMessage="1" showErrorMessage="1" error="נדרש להזין מספר חיובי שלם גדול מ 0" sqref="C26:E26 G8:L8 L57:M57 C33:E33 C8:E8 C14:M14 G33:M33 C20:M20 G39:M39 C39:E39 G45:M45 C45:E45 H32 L32:M32 G51:M51 G26:M26 H57 C51:E51" xr:uid="{9497E544-BB18-4A07-90AB-C2F45802AE03}"/>
    <dataValidation type="list" operator="greaterThanOrEqual" allowBlank="1" showInputMessage="1" showErrorMessage="1" error="נדרש להזין מספר חיובי שלם גדול מ 0" sqref="E32 E9:E13 E57" xr:uid="{226FC679-B7FB-4E5F-8A9F-6D88E60166FA}">
      <formula1>"יחידה,Site License"</formula1>
    </dataValidation>
    <dataValidation type="list" operator="greaterThanOrEqual" allowBlank="1" showInputMessage="1" showErrorMessage="1" error="יש להזין ערך מרשימה" sqref="E15:E19 E21:E25 E27:E31 E34:E38 E40:E44 E46:E50 E52:E56 E58:E69" xr:uid="{AC35A18A-4E55-4D8D-97CF-A9EEF562D271}">
      <formula1>"יחידה,Site License"</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7ABF7-9A5C-46C0-8D4E-81C8A62FBF5E}">
  <dimension ref="A1:M266"/>
  <sheetViews>
    <sheetView rightToLeft="1" zoomScale="82" zoomScaleNormal="82" workbookViewId="0">
      <pane ySplit="5" topLeftCell="A6" activePane="bottomLeft" state="frozen"/>
      <selection pane="bottomLeft" activeCell="F7" sqref="E6:F7"/>
    </sheetView>
  </sheetViews>
  <sheetFormatPr defaultRowHeight="14.5" x14ac:dyDescent="0.35"/>
  <cols>
    <col min="1" max="1" width="4.453125" style="1" customWidth="1"/>
    <col min="2" max="2" width="35.6328125" customWidth="1"/>
    <col min="3" max="3" width="6.6328125" style="142" customWidth="1"/>
    <col min="4" max="4" width="61.1796875" customWidth="1"/>
    <col min="5" max="6" width="15.6328125" customWidth="1"/>
    <col min="7" max="7" width="30.6328125" customWidth="1"/>
    <col min="8" max="8" width="1.7265625" hidden="1" customWidth="1"/>
    <col min="9" max="9" width="9.81640625" style="11" hidden="1" customWidth="1"/>
    <col min="10" max="10" width="1.7265625" customWidth="1"/>
    <col min="11" max="11" width="11.81640625" customWidth="1"/>
    <col min="12" max="12" width="19.7265625" customWidth="1"/>
    <col min="13" max="13" width="1.7265625" customWidth="1"/>
  </cols>
  <sheetData>
    <row r="1" spans="1:13" s="123" customFormat="1" ht="15.75" customHeight="1" x14ac:dyDescent="0.3">
      <c r="A1" s="118" t="s">
        <v>363</v>
      </c>
      <c r="B1" s="119"/>
      <c r="C1" s="136"/>
      <c r="D1" s="119"/>
      <c r="E1" s="119"/>
      <c r="F1" s="120"/>
      <c r="G1" s="121"/>
      <c r="H1" s="120"/>
      <c r="I1" s="122"/>
      <c r="J1" s="120"/>
      <c r="K1" s="122"/>
      <c r="L1" s="122"/>
      <c r="M1" s="120"/>
    </row>
    <row r="2" spans="1:13" ht="16.5" customHeight="1" thickBot="1" x14ac:dyDescent="0.4">
      <c r="A2" s="103"/>
      <c r="B2" s="103"/>
      <c r="C2" s="137"/>
      <c r="D2" s="103"/>
      <c r="E2" s="103"/>
      <c r="F2" s="10"/>
      <c r="G2" s="104"/>
      <c r="H2" s="10"/>
      <c r="J2" s="10"/>
      <c r="K2" s="11"/>
      <c r="L2" s="11"/>
      <c r="M2" s="10"/>
    </row>
    <row r="3" spans="1:13" ht="118" customHeight="1" thickBot="1" x14ac:dyDescent="0.4">
      <c r="A3" s="306" t="s">
        <v>517</v>
      </c>
      <c r="B3" s="307"/>
      <c r="C3" s="307"/>
      <c r="D3" s="307"/>
      <c r="E3" s="307"/>
      <c r="F3" s="307"/>
      <c r="G3" s="308"/>
      <c r="K3" s="105" t="s">
        <v>16</v>
      </c>
      <c r="L3" s="106" t="str">
        <f>IF(PRODUCT(I6:I19)=1,"מולאו כל השדות","טבלה לא תקינה - לא מולאו כל שדות החובה")</f>
        <v>טבלה לא תקינה - לא מולאו כל שדות החובה</v>
      </c>
    </row>
    <row r="4" spans="1:13" ht="16.5" customHeight="1" thickBot="1" x14ac:dyDescent="0.4">
      <c r="C4" s="138"/>
    </row>
    <row r="5" spans="1:13" s="1" customFormat="1" ht="36" customHeight="1" thickTop="1" thickBot="1" x14ac:dyDescent="0.4">
      <c r="A5" s="107" t="s">
        <v>5</v>
      </c>
      <c r="B5" s="108" t="s">
        <v>17</v>
      </c>
      <c r="C5" s="139" t="s">
        <v>28</v>
      </c>
      <c r="D5" s="108" t="s">
        <v>117</v>
      </c>
      <c r="E5" s="108" t="s">
        <v>121</v>
      </c>
      <c r="F5" s="108" t="s">
        <v>118</v>
      </c>
      <c r="G5" s="108" t="s">
        <v>119</v>
      </c>
      <c r="H5" s="128"/>
      <c r="I5" s="110" t="s">
        <v>120</v>
      </c>
    </row>
    <row r="6" spans="1:13" ht="30" customHeight="1" thickTop="1" thickBot="1" x14ac:dyDescent="0.4">
      <c r="A6" s="111">
        <v>1</v>
      </c>
      <c r="B6" s="112" t="s">
        <v>124</v>
      </c>
      <c r="C6" s="140" t="s">
        <v>58</v>
      </c>
      <c r="D6" s="124"/>
      <c r="E6" s="125"/>
      <c r="F6" s="125"/>
      <c r="G6" s="126" t="s">
        <v>122</v>
      </c>
      <c r="H6" s="109"/>
      <c r="I6" s="13">
        <f>IF(AND(F6&gt;0,E6&gt;0),1,0)</f>
        <v>0</v>
      </c>
    </row>
    <row r="7" spans="1:13" ht="30" customHeight="1" thickBot="1" x14ac:dyDescent="0.4">
      <c r="A7" s="132">
        <v>2</v>
      </c>
      <c r="B7" s="184" t="s">
        <v>349</v>
      </c>
      <c r="C7" s="152" t="s">
        <v>350</v>
      </c>
      <c r="D7" s="155" t="s">
        <v>352</v>
      </c>
      <c r="E7" s="153"/>
      <c r="F7" s="153"/>
      <c r="G7" s="154" t="s">
        <v>354</v>
      </c>
      <c r="H7" s="109"/>
      <c r="I7" s="13"/>
    </row>
    <row r="8" spans="1:13" ht="46.5" customHeight="1" thickBot="1" x14ac:dyDescent="0.4">
      <c r="A8" s="130"/>
      <c r="B8" s="183"/>
      <c r="C8" s="152" t="s">
        <v>351</v>
      </c>
      <c r="D8" s="155" t="s">
        <v>353</v>
      </c>
      <c r="E8" s="173">
        <f>'טבלאות 5.2.1 ב'!F10</f>
        <v>0</v>
      </c>
      <c r="F8" s="156">
        <f>'טבלאות 5.2.1 ב'!G10</f>
        <v>0</v>
      </c>
      <c r="G8" s="154" t="s">
        <v>358</v>
      </c>
      <c r="H8" s="109"/>
      <c r="I8" s="13"/>
    </row>
    <row r="9" spans="1:13" ht="30" customHeight="1" thickBot="1" x14ac:dyDescent="0.4">
      <c r="A9" s="132">
        <v>3</v>
      </c>
      <c r="B9" s="133" t="s">
        <v>123</v>
      </c>
      <c r="C9" s="141">
        <v>3.1</v>
      </c>
      <c r="D9" s="129" t="s">
        <v>126</v>
      </c>
      <c r="E9" s="127"/>
      <c r="F9" s="127"/>
      <c r="G9" s="114" t="s">
        <v>125</v>
      </c>
      <c r="H9" s="109"/>
      <c r="I9" s="13">
        <f t="shared" ref="I9:I18" si="0">IF(AND(F9&gt;0,E9&gt;0),1,0)</f>
        <v>0</v>
      </c>
    </row>
    <row r="10" spans="1:13" ht="30" customHeight="1" thickBot="1" x14ac:dyDescent="0.4">
      <c r="A10" s="134"/>
      <c r="B10" s="135"/>
      <c r="C10" s="141">
        <v>3.2</v>
      </c>
      <c r="D10" s="129" t="s">
        <v>127</v>
      </c>
      <c r="E10" s="127"/>
      <c r="F10" s="127"/>
      <c r="G10" s="114" t="s">
        <v>128</v>
      </c>
      <c r="H10" s="109"/>
      <c r="I10" s="13">
        <f t="shared" si="0"/>
        <v>0</v>
      </c>
    </row>
    <row r="11" spans="1:13" ht="30" customHeight="1" thickBot="1" x14ac:dyDescent="0.4">
      <c r="A11" s="134"/>
      <c r="B11" s="135"/>
      <c r="C11" s="141">
        <v>3.3</v>
      </c>
      <c r="D11" s="129" t="s">
        <v>133</v>
      </c>
      <c r="E11" s="127"/>
      <c r="F11" s="127"/>
      <c r="G11" s="114" t="s">
        <v>129</v>
      </c>
      <c r="H11" s="109"/>
      <c r="I11" s="13">
        <f t="shared" si="0"/>
        <v>0</v>
      </c>
    </row>
    <row r="12" spans="1:13" ht="30" customHeight="1" thickBot="1" x14ac:dyDescent="0.4">
      <c r="A12" s="134"/>
      <c r="B12" s="135"/>
      <c r="C12" s="141">
        <v>3.4</v>
      </c>
      <c r="D12" s="129" t="s">
        <v>134</v>
      </c>
      <c r="E12" s="127"/>
      <c r="F12" s="127"/>
      <c r="G12" s="114" t="s">
        <v>130</v>
      </c>
      <c r="H12" s="109"/>
      <c r="I12" s="13">
        <f t="shared" si="0"/>
        <v>0</v>
      </c>
    </row>
    <row r="13" spans="1:13" ht="30" customHeight="1" thickBot="1" x14ac:dyDescent="0.4">
      <c r="A13" s="134"/>
      <c r="B13" s="135"/>
      <c r="C13" s="141">
        <v>3.5</v>
      </c>
      <c r="D13" s="129" t="s">
        <v>135</v>
      </c>
      <c r="E13" s="127"/>
      <c r="F13" s="127"/>
      <c r="G13" s="114" t="s">
        <v>131</v>
      </c>
      <c r="H13" s="109"/>
      <c r="I13" s="13">
        <f t="shared" si="0"/>
        <v>0</v>
      </c>
    </row>
    <row r="14" spans="1:13" ht="30" customHeight="1" thickBot="1" x14ac:dyDescent="0.4">
      <c r="A14" s="134"/>
      <c r="B14" s="135"/>
      <c r="C14" s="141">
        <v>3.6</v>
      </c>
      <c r="D14" s="129" t="s">
        <v>127</v>
      </c>
      <c r="E14" s="127"/>
      <c r="F14" s="127"/>
      <c r="G14" s="114" t="s">
        <v>132</v>
      </c>
      <c r="H14" s="109"/>
      <c r="I14" s="13">
        <f t="shared" si="0"/>
        <v>0</v>
      </c>
    </row>
    <row r="15" spans="1:13" ht="30" customHeight="1" thickBot="1" x14ac:dyDescent="0.4">
      <c r="A15" s="134"/>
      <c r="B15" s="135"/>
      <c r="C15" s="141">
        <v>3.7</v>
      </c>
      <c r="D15" s="129" t="s">
        <v>136</v>
      </c>
      <c r="E15" s="127"/>
      <c r="F15" s="127"/>
      <c r="G15" s="114" t="s">
        <v>137</v>
      </c>
      <c r="H15" s="109"/>
      <c r="I15" s="13">
        <f t="shared" si="0"/>
        <v>0</v>
      </c>
    </row>
    <row r="16" spans="1:13" ht="30" customHeight="1" thickBot="1" x14ac:dyDescent="0.4">
      <c r="A16" s="134"/>
      <c r="B16" s="135"/>
      <c r="C16" s="141">
        <v>3.8</v>
      </c>
      <c r="D16" s="113" t="s">
        <v>139</v>
      </c>
      <c r="E16" s="127"/>
      <c r="F16" s="127"/>
      <c r="G16" s="114" t="s">
        <v>138</v>
      </c>
      <c r="H16" s="109"/>
      <c r="I16" s="13">
        <f t="shared" si="0"/>
        <v>0</v>
      </c>
    </row>
    <row r="17" spans="1:9" ht="30" customHeight="1" thickBot="1" x14ac:dyDescent="0.4">
      <c r="A17" s="134"/>
      <c r="B17" s="135"/>
      <c r="C17" s="141">
        <v>3.9</v>
      </c>
      <c r="D17" s="129" t="s">
        <v>140</v>
      </c>
      <c r="E17" s="127"/>
      <c r="F17" s="127"/>
      <c r="G17" s="114" t="s">
        <v>142</v>
      </c>
      <c r="H17" s="109"/>
      <c r="I17" s="13">
        <f t="shared" si="0"/>
        <v>0</v>
      </c>
    </row>
    <row r="18" spans="1:9" ht="30" customHeight="1" thickBot="1" x14ac:dyDescent="0.4">
      <c r="A18" s="130"/>
      <c r="B18" s="131"/>
      <c r="C18" s="141" t="s">
        <v>29</v>
      </c>
      <c r="D18" s="129" t="s">
        <v>141</v>
      </c>
      <c r="E18" s="127"/>
      <c r="F18" s="127"/>
      <c r="G18" s="114" t="s">
        <v>143</v>
      </c>
      <c r="H18" s="109"/>
      <c r="I18" s="13">
        <f t="shared" si="0"/>
        <v>0</v>
      </c>
    </row>
    <row r="19" spans="1:9" ht="46.5" customHeight="1" thickTop="1" thickBot="1" x14ac:dyDescent="0.4">
      <c r="A19" s="134">
        <v>4</v>
      </c>
      <c r="B19" s="151"/>
      <c r="C19" s="140" t="s">
        <v>58</v>
      </c>
      <c r="D19" s="155" t="s">
        <v>506</v>
      </c>
      <c r="E19" s="173">
        <f>'טבלאות 5.2.1 ב'!H10</f>
        <v>0</v>
      </c>
      <c r="F19" s="156">
        <f>'טבלאות 5.2.1 ב'!I10</f>
        <v>0</v>
      </c>
      <c r="G19" s="154" t="s">
        <v>358</v>
      </c>
      <c r="H19" s="109"/>
      <c r="I19" s="13"/>
    </row>
    <row r="20" spans="1:9" ht="28" customHeight="1" thickTop="1" thickBot="1" x14ac:dyDescent="0.4">
      <c r="A20" s="144"/>
      <c r="B20" s="145"/>
      <c r="C20" s="145"/>
      <c r="D20" s="143"/>
      <c r="E20" s="115">
        <f>SUM(E6:E19)</f>
        <v>0</v>
      </c>
      <c r="F20" s="115">
        <f>SUM(F6:F19)</f>
        <v>0</v>
      </c>
      <c r="G20" s="116"/>
    </row>
    <row r="21" spans="1:9" ht="15" customHeight="1" thickTop="1" thickBot="1" x14ac:dyDescent="0.4">
      <c r="C21" s="138"/>
      <c r="E21" s="117"/>
      <c r="F21" s="117"/>
    </row>
    <row r="22" spans="1:9" ht="55.5" customHeight="1" thickTop="1" thickBot="1" x14ac:dyDescent="0.4">
      <c r="C22" s="138"/>
      <c r="E22" s="108" t="s">
        <v>144</v>
      </c>
      <c r="F22" s="108" t="s">
        <v>145</v>
      </c>
    </row>
    <row r="23" spans="1:9" ht="14.25" customHeight="1" thickTop="1" x14ac:dyDescent="0.35">
      <c r="C23" s="138"/>
    </row>
    <row r="24" spans="1:9" ht="45" customHeight="1" x14ac:dyDescent="0.35">
      <c r="C24" s="138"/>
    </row>
    <row r="25" spans="1:9" ht="16.5" customHeight="1" x14ac:dyDescent="0.35">
      <c r="C25" s="138"/>
    </row>
    <row r="26" spans="1:9" ht="16.5" customHeight="1" x14ac:dyDescent="0.35">
      <c r="C26" s="138"/>
    </row>
    <row r="27" spans="1:9" ht="16.5" customHeight="1" x14ac:dyDescent="0.35">
      <c r="C27" s="138"/>
    </row>
    <row r="28" spans="1:9" ht="16.5" customHeight="1" x14ac:dyDescent="0.35">
      <c r="C28" s="138"/>
    </row>
    <row r="29" spans="1:9" ht="16.5" customHeight="1" x14ac:dyDescent="0.35">
      <c r="C29" s="138"/>
    </row>
    <row r="30" spans="1:9" ht="14.25" customHeight="1" x14ac:dyDescent="0.35">
      <c r="C30" s="138"/>
    </row>
    <row r="31" spans="1:9" ht="14.25" customHeight="1" x14ac:dyDescent="0.35">
      <c r="C31" s="138"/>
    </row>
    <row r="32" spans="1:9" ht="14.25" customHeight="1" x14ac:dyDescent="0.35">
      <c r="C32" s="138"/>
    </row>
    <row r="33" spans="3:3" ht="14.25" customHeight="1" x14ac:dyDescent="0.35">
      <c r="C33" s="138"/>
    </row>
    <row r="34" spans="3:3" ht="14.25" customHeight="1" x14ac:dyDescent="0.35">
      <c r="C34" s="138"/>
    </row>
    <row r="35" spans="3:3" ht="14.25" customHeight="1" x14ac:dyDescent="0.35">
      <c r="C35" s="138"/>
    </row>
    <row r="36" spans="3:3" ht="14.25" customHeight="1" x14ac:dyDescent="0.35">
      <c r="C36" s="138"/>
    </row>
    <row r="37" spans="3:3" ht="14.25" customHeight="1" x14ac:dyDescent="0.35">
      <c r="C37" s="138"/>
    </row>
    <row r="38" spans="3:3" ht="16.5" customHeight="1" x14ac:dyDescent="0.35">
      <c r="C38" s="138"/>
    </row>
    <row r="39" spans="3:3" ht="14.25" customHeight="1" x14ac:dyDescent="0.35">
      <c r="C39" s="138"/>
    </row>
    <row r="40" spans="3:3" ht="14.25" customHeight="1" x14ac:dyDescent="0.35">
      <c r="C40" s="138"/>
    </row>
    <row r="41" spans="3:3" ht="16.5" customHeight="1" x14ac:dyDescent="0.35">
      <c r="C41" s="138"/>
    </row>
    <row r="42" spans="3:3" ht="14.25" customHeight="1" x14ac:dyDescent="0.35">
      <c r="C42" s="138"/>
    </row>
    <row r="43" spans="3:3" ht="14.25" customHeight="1" x14ac:dyDescent="0.35">
      <c r="C43" s="138"/>
    </row>
    <row r="44" spans="3:3" ht="16.5" customHeight="1" x14ac:dyDescent="0.35">
      <c r="C44" s="138"/>
    </row>
    <row r="45" spans="3:3" ht="16.5" customHeight="1" x14ac:dyDescent="0.35">
      <c r="C45" s="138"/>
    </row>
    <row r="46" spans="3:3" ht="14.25" customHeight="1" x14ac:dyDescent="0.35">
      <c r="C46" s="138"/>
    </row>
    <row r="47" spans="3:3" ht="14.25" customHeight="1" x14ac:dyDescent="0.35">
      <c r="C47" s="138"/>
    </row>
    <row r="48" spans="3:3" ht="14.25" customHeight="1" x14ac:dyDescent="0.35">
      <c r="C48" s="138"/>
    </row>
    <row r="49" spans="3:3" ht="14.25" customHeight="1" x14ac:dyDescent="0.35">
      <c r="C49" s="138"/>
    </row>
    <row r="50" spans="3:3" ht="14.25" customHeight="1" x14ac:dyDescent="0.35">
      <c r="C50" s="138"/>
    </row>
    <row r="51" spans="3:3" ht="14.25" customHeight="1" x14ac:dyDescent="0.35">
      <c r="C51" s="138"/>
    </row>
    <row r="52" spans="3:3" ht="14.25" customHeight="1" x14ac:dyDescent="0.35">
      <c r="C52" s="138"/>
    </row>
    <row r="53" spans="3:3" ht="16.5" customHeight="1" x14ac:dyDescent="0.35">
      <c r="C53" s="138"/>
    </row>
    <row r="54" spans="3:3" ht="14.25" customHeight="1" x14ac:dyDescent="0.35">
      <c r="C54" s="138"/>
    </row>
    <row r="55" spans="3:3" ht="14.25" customHeight="1" x14ac:dyDescent="0.35">
      <c r="C55" s="138"/>
    </row>
    <row r="56" spans="3:3" ht="14.25" customHeight="1" x14ac:dyDescent="0.35">
      <c r="C56" s="138"/>
    </row>
    <row r="57" spans="3:3" ht="14.25" customHeight="1" x14ac:dyDescent="0.35">
      <c r="C57" s="138"/>
    </row>
    <row r="58" spans="3:3" ht="14.25" customHeight="1" x14ac:dyDescent="0.35">
      <c r="C58" s="138"/>
    </row>
    <row r="59" spans="3:3" ht="14.25" customHeight="1" x14ac:dyDescent="0.35">
      <c r="C59" s="138"/>
    </row>
    <row r="60" spans="3:3" ht="14.25" customHeight="1" x14ac:dyDescent="0.35">
      <c r="C60" s="138"/>
    </row>
    <row r="61" spans="3:3" ht="14.25" customHeight="1" x14ac:dyDescent="0.35">
      <c r="C61" s="138"/>
    </row>
    <row r="62" spans="3:3" ht="16.5" customHeight="1" x14ac:dyDescent="0.35">
      <c r="C62" s="138"/>
    </row>
    <row r="63" spans="3:3" ht="16.5" customHeight="1" x14ac:dyDescent="0.35">
      <c r="C63" s="138"/>
    </row>
    <row r="64" spans="3:3" ht="16.5" customHeight="1" x14ac:dyDescent="0.35">
      <c r="C64" s="138"/>
    </row>
    <row r="65" spans="3:3" ht="16.5" customHeight="1" x14ac:dyDescent="0.35">
      <c r="C65" s="138"/>
    </row>
    <row r="66" spans="3:3" ht="16.5" customHeight="1" x14ac:dyDescent="0.35">
      <c r="C66" s="138"/>
    </row>
    <row r="67" spans="3:3" ht="16.5" customHeight="1" x14ac:dyDescent="0.35">
      <c r="C67" s="138"/>
    </row>
    <row r="68" spans="3:3" ht="16.5" customHeight="1" x14ac:dyDescent="0.35">
      <c r="C68" s="138"/>
    </row>
    <row r="69" spans="3:3" ht="16.5" customHeight="1" x14ac:dyDescent="0.35">
      <c r="C69" s="138"/>
    </row>
    <row r="70" spans="3:3" ht="16.5" customHeight="1" x14ac:dyDescent="0.35">
      <c r="C70" s="138"/>
    </row>
    <row r="71" spans="3:3" ht="16.5" customHeight="1" x14ac:dyDescent="0.35">
      <c r="C71" s="138"/>
    </row>
    <row r="72" spans="3:3" ht="16.5" customHeight="1" x14ac:dyDescent="0.35">
      <c r="C72" s="138"/>
    </row>
    <row r="73" spans="3:3" ht="16.5" customHeight="1" x14ac:dyDescent="0.35">
      <c r="C73" s="138"/>
    </row>
    <row r="74" spans="3:3" ht="16.5" customHeight="1" x14ac:dyDescent="0.35">
      <c r="C74" s="138"/>
    </row>
    <row r="75" spans="3:3" ht="16.5" customHeight="1" x14ac:dyDescent="0.35">
      <c r="C75" s="138"/>
    </row>
    <row r="76" spans="3:3" ht="16.5" customHeight="1" x14ac:dyDescent="0.35">
      <c r="C76" s="138"/>
    </row>
    <row r="77" spans="3:3" ht="16.5" customHeight="1" x14ac:dyDescent="0.35">
      <c r="C77" s="138"/>
    </row>
    <row r="78" spans="3:3" ht="16.5" customHeight="1" x14ac:dyDescent="0.35">
      <c r="C78" s="138"/>
    </row>
    <row r="79" spans="3:3" ht="16.5" customHeight="1" x14ac:dyDescent="0.35">
      <c r="C79" s="138"/>
    </row>
    <row r="80" spans="3:3" ht="16.5" customHeight="1" x14ac:dyDescent="0.35">
      <c r="C80" s="138"/>
    </row>
    <row r="81" spans="3:3" ht="16.5" customHeight="1" x14ac:dyDescent="0.35">
      <c r="C81" s="138"/>
    </row>
    <row r="82" spans="3:3" ht="16.5" customHeight="1" x14ac:dyDescent="0.35">
      <c r="C82" s="138"/>
    </row>
    <row r="83" spans="3:3" ht="16.5" customHeight="1" x14ac:dyDescent="0.35">
      <c r="C83" s="138"/>
    </row>
    <row r="84" spans="3:3" ht="16.5" customHeight="1" x14ac:dyDescent="0.35">
      <c r="C84" s="138"/>
    </row>
    <row r="85" spans="3:3" ht="16.5" customHeight="1" x14ac:dyDescent="0.35">
      <c r="C85" s="138"/>
    </row>
    <row r="86" spans="3:3" ht="16.5" customHeight="1" x14ac:dyDescent="0.35">
      <c r="C86" s="138"/>
    </row>
    <row r="87" spans="3:3" ht="16.5" customHeight="1" x14ac:dyDescent="0.35">
      <c r="C87" s="138"/>
    </row>
    <row r="88" spans="3:3" ht="16.5" customHeight="1" x14ac:dyDescent="0.35">
      <c r="C88" s="138"/>
    </row>
    <row r="89" spans="3:3" ht="16.5" customHeight="1" x14ac:dyDescent="0.35">
      <c r="C89" s="138"/>
    </row>
    <row r="90" spans="3:3" ht="16.5" customHeight="1" x14ac:dyDescent="0.35">
      <c r="C90" s="138"/>
    </row>
    <row r="91" spans="3:3" ht="16.5" customHeight="1" x14ac:dyDescent="0.35">
      <c r="C91" s="138"/>
    </row>
    <row r="92" spans="3:3" ht="16.5" customHeight="1" x14ac:dyDescent="0.35">
      <c r="C92" s="138"/>
    </row>
    <row r="93" spans="3:3" ht="16.5" customHeight="1" x14ac:dyDescent="0.35">
      <c r="C93" s="138"/>
    </row>
    <row r="94" spans="3:3" ht="16.5" customHeight="1" x14ac:dyDescent="0.35">
      <c r="C94" s="138"/>
    </row>
    <row r="95" spans="3:3" ht="16.5" customHeight="1" x14ac:dyDescent="0.35">
      <c r="C95" s="138"/>
    </row>
    <row r="96" spans="3:3" ht="16.5" customHeight="1" x14ac:dyDescent="0.35">
      <c r="C96" s="138"/>
    </row>
    <row r="97" spans="3:3" ht="16.5" customHeight="1" x14ac:dyDescent="0.35">
      <c r="C97" s="138"/>
    </row>
    <row r="98" spans="3:3" ht="16.5" customHeight="1" x14ac:dyDescent="0.35">
      <c r="C98" s="138"/>
    </row>
    <row r="99" spans="3:3" ht="16.5" customHeight="1" x14ac:dyDescent="0.35">
      <c r="C99" s="138"/>
    </row>
    <row r="100" spans="3:3" ht="16.5" customHeight="1" x14ac:dyDescent="0.35">
      <c r="C100" s="138"/>
    </row>
    <row r="101" spans="3:3" ht="16.5" customHeight="1" x14ac:dyDescent="0.35">
      <c r="C101" s="138"/>
    </row>
    <row r="102" spans="3:3" ht="16.5" customHeight="1" x14ac:dyDescent="0.35">
      <c r="C102" s="138"/>
    </row>
    <row r="103" spans="3:3" ht="16.5" customHeight="1" x14ac:dyDescent="0.35">
      <c r="C103" s="138"/>
    </row>
    <row r="104" spans="3:3" ht="16.5" customHeight="1" x14ac:dyDescent="0.35">
      <c r="C104" s="138"/>
    </row>
    <row r="105" spans="3:3" ht="16.5" customHeight="1" x14ac:dyDescent="0.35">
      <c r="C105" s="138"/>
    </row>
    <row r="106" spans="3:3" ht="16.5" customHeight="1" x14ac:dyDescent="0.35">
      <c r="C106" s="138"/>
    </row>
    <row r="107" spans="3:3" ht="16.5" customHeight="1" x14ac:dyDescent="0.35">
      <c r="C107" s="138"/>
    </row>
    <row r="108" spans="3:3" ht="16.5" customHeight="1" x14ac:dyDescent="0.35">
      <c r="C108" s="138"/>
    </row>
    <row r="109" spans="3:3" ht="16.5" customHeight="1" x14ac:dyDescent="0.35">
      <c r="C109" s="138"/>
    </row>
    <row r="110" spans="3:3" ht="16.5" customHeight="1" x14ac:dyDescent="0.35">
      <c r="C110" s="138"/>
    </row>
    <row r="111" spans="3:3" ht="16.5" customHeight="1" x14ac:dyDescent="0.35">
      <c r="C111" s="138"/>
    </row>
    <row r="112" spans="3:3" ht="16.5" customHeight="1" x14ac:dyDescent="0.35">
      <c r="C112" s="138"/>
    </row>
    <row r="113" spans="3:3" ht="16.5" customHeight="1" x14ac:dyDescent="0.35">
      <c r="C113" s="138"/>
    </row>
    <row r="114" spans="3:3" ht="16.5" customHeight="1" x14ac:dyDescent="0.35">
      <c r="C114" s="138"/>
    </row>
    <row r="115" spans="3:3" ht="16.5" customHeight="1" x14ac:dyDescent="0.35">
      <c r="C115" s="138"/>
    </row>
    <row r="116" spans="3:3" ht="16.5" customHeight="1" x14ac:dyDescent="0.35">
      <c r="C116" s="138"/>
    </row>
    <row r="117" spans="3:3" ht="16.5" customHeight="1" x14ac:dyDescent="0.35">
      <c r="C117" s="138"/>
    </row>
    <row r="118" spans="3:3" ht="16.5" customHeight="1" x14ac:dyDescent="0.35">
      <c r="C118" s="138"/>
    </row>
    <row r="119" spans="3:3" ht="16.5" customHeight="1" x14ac:dyDescent="0.35">
      <c r="C119" s="138"/>
    </row>
    <row r="120" spans="3:3" ht="16.5" customHeight="1" x14ac:dyDescent="0.35">
      <c r="C120" s="138"/>
    </row>
    <row r="121" spans="3:3" ht="16.5" customHeight="1" x14ac:dyDescent="0.35">
      <c r="C121" s="138"/>
    </row>
    <row r="122" spans="3:3" ht="16.5" customHeight="1" x14ac:dyDescent="0.35">
      <c r="C122" s="138"/>
    </row>
    <row r="123" spans="3:3" ht="16.5" customHeight="1" x14ac:dyDescent="0.35">
      <c r="C123" s="138"/>
    </row>
    <row r="124" spans="3:3" ht="16.5" customHeight="1" x14ac:dyDescent="0.35">
      <c r="C124" s="138"/>
    </row>
    <row r="125" spans="3:3" ht="16.5" customHeight="1" x14ac:dyDescent="0.35">
      <c r="C125" s="138"/>
    </row>
    <row r="126" spans="3:3" ht="16.5" customHeight="1" x14ac:dyDescent="0.35">
      <c r="C126" s="138"/>
    </row>
    <row r="127" spans="3:3" ht="16.5" customHeight="1" x14ac:dyDescent="0.35">
      <c r="C127" s="138"/>
    </row>
    <row r="128" spans="3:3" ht="16.5" customHeight="1" x14ac:dyDescent="0.35">
      <c r="C128" s="138"/>
    </row>
    <row r="129" spans="3:3" ht="16.5" customHeight="1" x14ac:dyDescent="0.35">
      <c r="C129" s="138"/>
    </row>
    <row r="130" spans="3:3" ht="16.5" customHeight="1" x14ac:dyDescent="0.35">
      <c r="C130" s="138"/>
    </row>
    <row r="131" spans="3:3" ht="16.5" customHeight="1" x14ac:dyDescent="0.35">
      <c r="C131" s="138"/>
    </row>
    <row r="132" spans="3:3" ht="16.5" customHeight="1" x14ac:dyDescent="0.35">
      <c r="C132" s="138"/>
    </row>
    <row r="133" spans="3:3" ht="16.5" customHeight="1" x14ac:dyDescent="0.35">
      <c r="C133" s="138"/>
    </row>
    <row r="134" spans="3:3" ht="16.5" customHeight="1" x14ac:dyDescent="0.35">
      <c r="C134" s="138"/>
    </row>
    <row r="135" spans="3:3" ht="16.5" customHeight="1" x14ac:dyDescent="0.35">
      <c r="C135" s="138"/>
    </row>
    <row r="136" spans="3:3" ht="16.5" customHeight="1" x14ac:dyDescent="0.35">
      <c r="C136" s="138"/>
    </row>
    <row r="137" spans="3:3" ht="16.5" customHeight="1" x14ac:dyDescent="0.35">
      <c r="C137" s="138"/>
    </row>
    <row r="138" spans="3:3" ht="16.5" customHeight="1" x14ac:dyDescent="0.35">
      <c r="C138" s="138"/>
    </row>
    <row r="139" spans="3:3" ht="16.5" customHeight="1" x14ac:dyDescent="0.35">
      <c r="C139" s="138"/>
    </row>
    <row r="140" spans="3:3" ht="16.5" customHeight="1" x14ac:dyDescent="0.35">
      <c r="C140" s="138"/>
    </row>
    <row r="141" spans="3:3" ht="16.5" customHeight="1" x14ac:dyDescent="0.35">
      <c r="C141" s="138"/>
    </row>
    <row r="142" spans="3:3" ht="16.5" customHeight="1" x14ac:dyDescent="0.35">
      <c r="C142" s="138"/>
    </row>
    <row r="143" spans="3:3" ht="16.5" customHeight="1" x14ac:dyDescent="0.35">
      <c r="C143" s="138"/>
    </row>
    <row r="144" spans="3:3" ht="16.5" customHeight="1" x14ac:dyDescent="0.35">
      <c r="C144" s="138"/>
    </row>
    <row r="145" spans="3:3" ht="16.5" customHeight="1" x14ac:dyDescent="0.35">
      <c r="C145" s="138"/>
    </row>
    <row r="146" spans="3:3" ht="16.5" customHeight="1" x14ac:dyDescent="0.35">
      <c r="C146" s="138"/>
    </row>
    <row r="147" spans="3:3" ht="16.5" customHeight="1" x14ac:dyDescent="0.35">
      <c r="C147" s="138"/>
    </row>
    <row r="148" spans="3:3" ht="16.5" customHeight="1" x14ac:dyDescent="0.35">
      <c r="C148" s="138"/>
    </row>
    <row r="149" spans="3:3" ht="16.5" customHeight="1" x14ac:dyDescent="0.35">
      <c r="C149" s="138"/>
    </row>
    <row r="150" spans="3:3" ht="16.5" customHeight="1" x14ac:dyDescent="0.35">
      <c r="C150" s="138"/>
    </row>
    <row r="151" spans="3:3" ht="16.5" customHeight="1" x14ac:dyDescent="0.35">
      <c r="C151" s="138"/>
    </row>
    <row r="152" spans="3:3" ht="16.5" customHeight="1" x14ac:dyDescent="0.35">
      <c r="C152" s="138"/>
    </row>
    <row r="153" spans="3:3" ht="16.5" customHeight="1" x14ac:dyDescent="0.35">
      <c r="C153" s="138"/>
    </row>
    <row r="154" spans="3:3" ht="16.5" customHeight="1" x14ac:dyDescent="0.35">
      <c r="C154" s="138"/>
    </row>
    <row r="155" spans="3:3" ht="16.5" customHeight="1" x14ac:dyDescent="0.35">
      <c r="C155" s="138"/>
    </row>
    <row r="156" spans="3:3" ht="16.5" customHeight="1" x14ac:dyDescent="0.35">
      <c r="C156" s="138"/>
    </row>
    <row r="157" spans="3:3" ht="16.5" customHeight="1" x14ac:dyDescent="0.35">
      <c r="C157" s="138"/>
    </row>
    <row r="158" spans="3:3" ht="16.5" customHeight="1" x14ac:dyDescent="0.35">
      <c r="C158" s="138"/>
    </row>
    <row r="159" spans="3:3" ht="16.5" customHeight="1" x14ac:dyDescent="0.35">
      <c r="C159" s="138"/>
    </row>
    <row r="160" spans="3:3" ht="16.5" customHeight="1" x14ac:dyDescent="0.35">
      <c r="C160" s="138"/>
    </row>
    <row r="161" spans="3:3" ht="16.5" customHeight="1" x14ac:dyDescent="0.35">
      <c r="C161" s="138"/>
    </row>
    <row r="162" spans="3:3" ht="16.5" customHeight="1" x14ac:dyDescent="0.35">
      <c r="C162" s="138"/>
    </row>
    <row r="163" spans="3:3" ht="16.5" customHeight="1" x14ac:dyDescent="0.35">
      <c r="C163" s="138"/>
    </row>
    <row r="164" spans="3:3" ht="16.5" customHeight="1" x14ac:dyDescent="0.35">
      <c r="C164" s="138"/>
    </row>
    <row r="165" spans="3:3" ht="16.5" customHeight="1" x14ac:dyDescent="0.35">
      <c r="C165" s="138"/>
    </row>
    <row r="166" spans="3:3" ht="16.5" customHeight="1" x14ac:dyDescent="0.35">
      <c r="C166" s="138"/>
    </row>
    <row r="167" spans="3:3" ht="16.5" customHeight="1" x14ac:dyDescent="0.35">
      <c r="C167" s="138"/>
    </row>
    <row r="168" spans="3:3" ht="16.5" customHeight="1" x14ac:dyDescent="0.35">
      <c r="C168" s="138"/>
    </row>
    <row r="169" spans="3:3" ht="16.5" customHeight="1" x14ac:dyDescent="0.35">
      <c r="C169" s="138"/>
    </row>
    <row r="170" spans="3:3" ht="16.5" customHeight="1" x14ac:dyDescent="0.35">
      <c r="C170" s="138"/>
    </row>
    <row r="171" spans="3:3" ht="16.5" customHeight="1" x14ac:dyDescent="0.35">
      <c r="C171" s="138"/>
    </row>
    <row r="172" spans="3:3" ht="16.5" customHeight="1" x14ac:dyDescent="0.35">
      <c r="C172" s="138"/>
    </row>
    <row r="173" spans="3:3" ht="16.5" customHeight="1" x14ac:dyDescent="0.35">
      <c r="C173" s="138"/>
    </row>
    <row r="174" spans="3:3" ht="16.5" customHeight="1" x14ac:dyDescent="0.35">
      <c r="C174" s="138"/>
    </row>
    <row r="175" spans="3:3" ht="16.5" customHeight="1" x14ac:dyDescent="0.35">
      <c r="C175" s="138"/>
    </row>
    <row r="176" spans="3:3" ht="16.5" customHeight="1" x14ac:dyDescent="0.35">
      <c r="C176" s="138"/>
    </row>
    <row r="177" spans="3:3" ht="16.5" customHeight="1" x14ac:dyDescent="0.35">
      <c r="C177" s="138"/>
    </row>
    <row r="178" spans="3:3" ht="16.5" customHeight="1" x14ac:dyDescent="0.35">
      <c r="C178" s="138"/>
    </row>
    <row r="179" spans="3:3" ht="16.5" customHeight="1" x14ac:dyDescent="0.35">
      <c r="C179" s="138"/>
    </row>
    <row r="180" spans="3:3" ht="16.5" customHeight="1" x14ac:dyDescent="0.35">
      <c r="C180" s="138"/>
    </row>
    <row r="181" spans="3:3" ht="16.5" customHeight="1" x14ac:dyDescent="0.35">
      <c r="C181" s="138"/>
    </row>
    <row r="182" spans="3:3" ht="16.5" customHeight="1" x14ac:dyDescent="0.35">
      <c r="C182" s="138"/>
    </row>
    <row r="183" spans="3:3" ht="16.5" customHeight="1" x14ac:dyDescent="0.35">
      <c r="C183" s="138"/>
    </row>
    <row r="184" spans="3:3" ht="16.5" customHeight="1" x14ac:dyDescent="0.35">
      <c r="C184" s="138"/>
    </row>
    <row r="185" spans="3:3" ht="16.5" customHeight="1" x14ac:dyDescent="0.35">
      <c r="C185" s="138"/>
    </row>
    <row r="186" spans="3:3" ht="16.5" customHeight="1" x14ac:dyDescent="0.35">
      <c r="C186" s="138"/>
    </row>
    <row r="187" spans="3:3" ht="16.5" customHeight="1" x14ac:dyDescent="0.35">
      <c r="C187" s="138"/>
    </row>
    <row r="188" spans="3:3" ht="16.5" customHeight="1" x14ac:dyDescent="0.35">
      <c r="C188" s="138"/>
    </row>
    <row r="189" spans="3:3" ht="16.5" customHeight="1" x14ac:dyDescent="0.35">
      <c r="C189" s="138"/>
    </row>
    <row r="190" spans="3:3" ht="16.5" customHeight="1" x14ac:dyDescent="0.35">
      <c r="C190" s="138"/>
    </row>
    <row r="191" spans="3:3" ht="16.5" customHeight="1" x14ac:dyDescent="0.35">
      <c r="C191" s="138"/>
    </row>
    <row r="192" spans="3:3" ht="16.5" customHeight="1" x14ac:dyDescent="0.35">
      <c r="C192" s="138"/>
    </row>
    <row r="193" spans="3:3" ht="14.25" customHeight="1" x14ac:dyDescent="0.35">
      <c r="C193" s="138"/>
    </row>
    <row r="194" spans="3:3" ht="14.25" customHeight="1" x14ac:dyDescent="0.35">
      <c r="C194" s="138"/>
    </row>
    <row r="195" spans="3:3" ht="14.25" customHeight="1" x14ac:dyDescent="0.35">
      <c r="C195" s="138"/>
    </row>
    <row r="196" spans="3:3" ht="30.75" customHeight="1" x14ac:dyDescent="0.35">
      <c r="C196" s="138"/>
    </row>
    <row r="197" spans="3:3" ht="14.25" customHeight="1" x14ac:dyDescent="0.35">
      <c r="C197" s="138"/>
    </row>
    <row r="198" spans="3:3" ht="14.25" customHeight="1" x14ac:dyDescent="0.35">
      <c r="C198" s="138"/>
    </row>
    <row r="199" spans="3:3" ht="14.25" customHeight="1" x14ac:dyDescent="0.35">
      <c r="C199" s="138"/>
    </row>
    <row r="200" spans="3:3" ht="14.25" customHeight="1" x14ac:dyDescent="0.35">
      <c r="C200" s="138"/>
    </row>
    <row r="201" spans="3:3" ht="14.25" customHeight="1" x14ac:dyDescent="0.35">
      <c r="C201" s="138"/>
    </row>
    <row r="202" spans="3:3" ht="14.25" customHeight="1" x14ac:dyDescent="0.35">
      <c r="C202" s="138"/>
    </row>
    <row r="203" spans="3:3" ht="14.25" customHeight="1" x14ac:dyDescent="0.35">
      <c r="C203" s="138"/>
    </row>
    <row r="204" spans="3:3" ht="14.25" customHeight="1" x14ac:dyDescent="0.35">
      <c r="C204" s="138"/>
    </row>
    <row r="205" spans="3:3" ht="14.25" customHeight="1" x14ac:dyDescent="0.35">
      <c r="C205" s="138"/>
    </row>
    <row r="206" spans="3:3" ht="14.25" customHeight="1" x14ac:dyDescent="0.35">
      <c r="C206" s="138"/>
    </row>
    <row r="207" spans="3:3" ht="14.25" customHeight="1" x14ac:dyDescent="0.35">
      <c r="C207" s="138"/>
    </row>
    <row r="208" spans="3:3" ht="14.25" customHeight="1" x14ac:dyDescent="0.35">
      <c r="C208" s="138"/>
    </row>
    <row r="209" spans="3:3" ht="14.25" customHeight="1" x14ac:dyDescent="0.35">
      <c r="C209" s="138"/>
    </row>
    <row r="210" spans="3:3" ht="14.25" customHeight="1" x14ac:dyDescent="0.35">
      <c r="C210" s="138"/>
    </row>
    <row r="211" spans="3:3" ht="14.25" customHeight="1" x14ac:dyDescent="0.35">
      <c r="C211" s="138"/>
    </row>
    <row r="212" spans="3:3" ht="14.25" customHeight="1" x14ac:dyDescent="0.35">
      <c r="C212" s="138"/>
    </row>
    <row r="213" spans="3:3" ht="14.25" customHeight="1" x14ac:dyDescent="0.35">
      <c r="C213" s="138"/>
    </row>
    <row r="214" spans="3:3" ht="14.25" customHeight="1" x14ac:dyDescent="0.35">
      <c r="C214" s="138"/>
    </row>
    <row r="215" spans="3:3" ht="14.25" customHeight="1" x14ac:dyDescent="0.35">
      <c r="C215" s="138"/>
    </row>
    <row r="216" spans="3:3" ht="14.25" customHeight="1" x14ac:dyDescent="0.35">
      <c r="C216" s="138"/>
    </row>
    <row r="217" spans="3:3" ht="14.25" customHeight="1" x14ac:dyDescent="0.35">
      <c r="C217" s="138"/>
    </row>
    <row r="218" spans="3:3" ht="14.25" customHeight="1" x14ac:dyDescent="0.35">
      <c r="C218" s="138"/>
    </row>
    <row r="219" spans="3:3" ht="14.25" customHeight="1" x14ac:dyDescent="0.35">
      <c r="C219" s="138"/>
    </row>
    <row r="220" spans="3:3" ht="14.25" customHeight="1" x14ac:dyDescent="0.35">
      <c r="C220" s="138"/>
    </row>
    <row r="221" spans="3:3" ht="30.75" customHeight="1" x14ac:dyDescent="0.35">
      <c r="C221" s="138"/>
    </row>
    <row r="222" spans="3:3" ht="14.25" customHeight="1" x14ac:dyDescent="0.35">
      <c r="C222" s="138"/>
    </row>
    <row r="223" spans="3:3" ht="14.25" customHeight="1" x14ac:dyDescent="0.35">
      <c r="C223" s="138"/>
    </row>
    <row r="224" spans="3:3" ht="14.25" customHeight="1" x14ac:dyDescent="0.35">
      <c r="C224" s="138"/>
    </row>
    <row r="225" spans="3:3" ht="14.25" customHeight="1" x14ac:dyDescent="0.35">
      <c r="C225" s="138"/>
    </row>
    <row r="226" spans="3:3" ht="14.25" customHeight="1" x14ac:dyDescent="0.35">
      <c r="C226" s="138"/>
    </row>
    <row r="227" spans="3:3" ht="14.25" customHeight="1" x14ac:dyDescent="0.35">
      <c r="C227" s="138"/>
    </row>
    <row r="228" spans="3:3" ht="14.25" customHeight="1" x14ac:dyDescent="0.35">
      <c r="C228" s="138"/>
    </row>
    <row r="229" spans="3:3" ht="14.25" customHeight="1" x14ac:dyDescent="0.35">
      <c r="C229" s="138"/>
    </row>
    <row r="230" spans="3:3" ht="14.25" customHeight="1" x14ac:dyDescent="0.35">
      <c r="C230" s="138"/>
    </row>
    <row r="231" spans="3:3" ht="14.25" customHeight="1" x14ac:dyDescent="0.35">
      <c r="C231" s="138"/>
    </row>
    <row r="232" spans="3:3" ht="14.25" customHeight="1" x14ac:dyDescent="0.35">
      <c r="C232" s="138"/>
    </row>
    <row r="233" spans="3:3" ht="14.25" customHeight="1" x14ac:dyDescent="0.35">
      <c r="C233" s="138"/>
    </row>
    <row r="234" spans="3:3" ht="14.25" customHeight="1" x14ac:dyDescent="0.35">
      <c r="C234" s="138"/>
    </row>
    <row r="235" spans="3:3" ht="14.25" customHeight="1" x14ac:dyDescent="0.35">
      <c r="C235" s="138"/>
    </row>
    <row r="236" spans="3:3" ht="14.25" customHeight="1" x14ac:dyDescent="0.35">
      <c r="C236" s="138"/>
    </row>
    <row r="237" spans="3:3" ht="14.25" customHeight="1" x14ac:dyDescent="0.35">
      <c r="C237" s="138"/>
    </row>
    <row r="238" spans="3:3" ht="14.25" customHeight="1" x14ac:dyDescent="0.35">
      <c r="C238" s="138"/>
    </row>
    <row r="239" spans="3:3" ht="14.25" customHeight="1" x14ac:dyDescent="0.35">
      <c r="C239" s="138"/>
    </row>
    <row r="240" spans="3:3" ht="14.25" customHeight="1" x14ac:dyDescent="0.35">
      <c r="C240" s="138"/>
    </row>
    <row r="241" spans="3:3" ht="16.5" customHeight="1" x14ac:dyDescent="0.35">
      <c r="C241" s="138"/>
    </row>
    <row r="242" spans="3:3" ht="30.75" customHeight="1" x14ac:dyDescent="0.35">
      <c r="C242" s="138"/>
    </row>
    <row r="243" spans="3:3" ht="15.75" customHeight="1" x14ac:dyDescent="0.35">
      <c r="C243" s="138"/>
    </row>
    <row r="244" spans="3:3" ht="14.25" customHeight="1" x14ac:dyDescent="0.35">
      <c r="C244" s="138"/>
    </row>
    <row r="245" spans="3:3" ht="14.25" customHeight="1" x14ac:dyDescent="0.35">
      <c r="C245" s="138"/>
    </row>
    <row r="246" spans="3:3" ht="14.25" customHeight="1" x14ac:dyDescent="0.35">
      <c r="C246" s="138"/>
    </row>
    <row r="247" spans="3:3" ht="14.25" customHeight="1" x14ac:dyDescent="0.35">
      <c r="C247" s="138"/>
    </row>
    <row r="248" spans="3:3" ht="14.25" customHeight="1" x14ac:dyDescent="0.35">
      <c r="C248" s="138"/>
    </row>
    <row r="249" spans="3:3" ht="14.25" customHeight="1" x14ac:dyDescent="0.35">
      <c r="C249" s="138"/>
    </row>
    <row r="250" spans="3:3" ht="14.25" customHeight="1" x14ac:dyDescent="0.35">
      <c r="C250" s="138"/>
    </row>
    <row r="251" spans="3:3" ht="14.25" customHeight="1" x14ac:dyDescent="0.35">
      <c r="C251" s="138"/>
    </row>
    <row r="252" spans="3:3" ht="14.25" customHeight="1" x14ac:dyDescent="0.35">
      <c r="C252" s="138"/>
    </row>
    <row r="253" spans="3:3" ht="14.25" customHeight="1" x14ac:dyDescent="0.35">
      <c r="C253" s="138"/>
    </row>
    <row r="254" spans="3:3" ht="30.75" customHeight="1" x14ac:dyDescent="0.35">
      <c r="C254" s="138"/>
    </row>
    <row r="255" spans="3:3" ht="14.25" customHeight="1" x14ac:dyDescent="0.35">
      <c r="C255" s="138"/>
    </row>
    <row r="256" spans="3:3" ht="14.25" customHeight="1" x14ac:dyDescent="0.35">
      <c r="C256" s="138"/>
    </row>
    <row r="257" spans="3:3" ht="14.25" customHeight="1" x14ac:dyDescent="0.35">
      <c r="C257" s="138"/>
    </row>
    <row r="258" spans="3:3" ht="14.25" customHeight="1" x14ac:dyDescent="0.35">
      <c r="C258" s="138"/>
    </row>
    <row r="259" spans="3:3" ht="14.25" customHeight="1" x14ac:dyDescent="0.35">
      <c r="C259" s="138"/>
    </row>
    <row r="260" spans="3:3" ht="14.25" customHeight="1" x14ac:dyDescent="0.35">
      <c r="C260" s="138"/>
    </row>
    <row r="261" spans="3:3" ht="14.25" customHeight="1" x14ac:dyDescent="0.35">
      <c r="C261" s="138"/>
    </row>
    <row r="262" spans="3:3" ht="14.25" customHeight="1" x14ac:dyDescent="0.35">
      <c r="C262" s="138"/>
    </row>
    <row r="263" spans="3:3" ht="14.25" customHeight="1" x14ac:dyDescent="0.35">
      <c r="C263" s="138"/>
    </row>
    <row r="264" spans="3:3" ht="14.25" customHeight="1" x14ac:dyDescent="0.35">
      <c r="C264" s="138"/>
    </row>
    <row r="265" spans="3:3" ht="14.25" customHeight="1" x14ac:dyDescent="0.35">
      <c r="C265" s="138"/>
    </row>
    <row r="266" spans="3:3" hidden="1" x14ac:dyDescent="0.35"/>
  </sheetData>
  <sheetProtection algorithmName="SHA-512" hashValue="rX5vQWCdSd5tre8DA5D1SeK+FTWW+18lpWbeZZEqxevM7rFpLO+WAYp+gJUqo8OiO6Oxg49AUqt5osvhe4xvrQ==" saltValue="shEbiXDks11sn1zOxHm95g==" spinCount="100000" sheet="1" objects="1" scenarios="1" selectLockedCells="1"/>
  <mergeCells count="1">
    <mergeCell ref="A3:G3"/>
  </mergeCells>
  <conditionalFormatting sqref="L3">
    <cfRule type="cellIs" dxfId="9" priority="1" operator="equal">
      <formula>"טבלה לא תקינה - לא מולאו כל שדות החובה"</formula>
    </cfRule>
    <cfRule type="cellIs" dxfId="8" priority="2" operator="equal">
      <formula>"מולאו כל השדות"</formula>
    </cfRule>
  </conditionalFormatting>
  <dataValidations count="2">
    <dataValidation type="whole" operator="greaterThan" allowBlank="1" showInputMessage="1" showErrorMessage="1" error="יש להזין מספר שלם גדול מ - 0" sqref="E6:F7 E9:F18" xr:uid="{EA1C955A-8D15-4366-9915-6600209305DF}">
      <formula1>0</formula1>
    </dataValidation>
    <dataValidation operator="greaterThan" allowBlank="1" showInputMessage="1" showErrorMessage="1" error="יש להזין מספר שלם גדול מ - 0" sqref="E8:F8 E19:F19" xr:uid="{5474CE6E-930D-449E-A921-24E50BCF69DB}"/>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CA269-7828-407A-AE28-9168D2AFAFDD}">
  <dimension ref="A1:O336"/>
  <sheetViews>
    <sheetView rightToLeft="1" zoomScale="71" zoomScaleNormal="71" workbookViewId="0">
      <pane ySplit="3" topLeftCell="A4" activePane="bottomLeft" state="frozen"/>
      <selection pane="bottomLeft" activeCell="I7" sqref="F7:I9"/>
    </sheetView>
  </sheetViews>
  <sheetFormatPr defaultRowHeight="14.5" x14ac:dyDescent="0.35"/>
  <cols>
    <col min="1" max="1" width="4.453125" style="1" customWidth="1"/>
    <col min="2" max="2" width="35.6328125" customWidth="1"/>
    <col min="3" max="3" width="6.6328125" style="142" customWidth="1"/>
    <col min="4" max="4" width="50.6328125" customWidth="1"/>
    <col min="5" max="5" width="23.54296875" customWidth="1"/>
    <col min="6" max="9" width="20.6328125" customWidth="1"/>
    <col min="10" max="10" width="1.7265625" hidden="1" customWidth="1"/>
    <col min="11" max="11" width="9.81640625" style="11" hidden="1" customWidth="1"/>
    <col min="12" max="12" width="1.7265625" customWidth="1"/>
    <col min="13" max="13" width="11.81640625" customWidth="1"/>
    <col min="14" max="14" width="19.7265625" customWidth="1"/>
    <col min="15" max="15" width="1.7265625" customWidth="1"/>
  </cols>
  <sheetData>
    <row r="1" spans="1:15" s="123" customFormat="1" ht="15.75" customHeight="1" x14ac:dyDescent="0.3">
      <c r="A1" s="118" t="s">
        <v>355</v>
      </c>
      <c r="B1" s="119"/>
      <c r="C1" s="136"/>
      <c r="D1" s="119"/>
      <c r="E1" s="119"/>
      <c r="F1" s="119"/>
      <c r="G1" s="119"/>
      <c r="H1" s="119"/>
      <c r="I1" s="120"/>
      <c r="J1" s="120"/>
      <c r="K1" s="122"/>
      <c r="L1" s="120"/>
      <c r="M1" s="122"/>
      <c r="N1" s="122"/>
      <c r="O1" s="120"/>
    </row>
    <row r="2" spans="1:15" ht="16.5" customHeight="1" thickBot="1" x14ac:dyDescent="0.4">
      <c r="A2" s="103"/>
      <c r="B2" s="103"/>
      <c r="C2" s="137"/>
      <c r="D2" s="103"/>
      <c r="E2" s="103"/>
      <c r="F2" s="103"/>
      <c r="G2" s="103"/>
      <c r="H2" s="103"/>
      <c r="I2" s="10"/>
      <c r="J2" s="10"/>
      <c r="L2" s="10"/>
      <c r="M2" s="11"/>
      <c r="N2" s="11"/>
      <c r="O2" s="10"/>
    </row>
    <row r="3" spans="1:15" ht="121" customHeight="1" thickBot="1" x14ac:dyDescent="0.4">
      <c r="A3" s="309" t="s">
        <v>392</v>
      </c>
      <c r="B3" s="310"/>
      <c r="C3" s="310"/>
      <c r="D3" s="310"/>
      <c r="E3" s="310"/>
      <c r="F3" s="310"/>
      <c r="G3" s="310"/>
      <c r="H3" s="310"/>
      <c r="I3" s="311"/>
      <c r="M3" s="105" t="s">
        <v>16</v>
      </c>
      <c r="N3" s="229" t="str">
        <f>IF(PRODUCT(K7:K9)=1,"מולאו כל השדות","טבלה לא תקינה - לא מולאו כל שדות החובה")</f>
        <v>טבלה לא תקינה - לא מולאו כל שדות החובה</v>
      </c>
    </row>
    <row r="4" spans="1:15" ht="5" customHeight="1" thickBot="1" x14ac:dyDescent="0.4">
      <c r="A4" s="230"/>
      <c r="B4" s="230"/>
      <c r="C4" s="230"/>
      <c r="D4" s="230"/>
      <c r="E4" s="230"/>
      <c r="F4" s="230"/>
      <c r="G4" s="230"/>
      <c r="H4" s="230"/>
      <c r="I4" s="230"/>
      <c r="M4" s="231"/>
      <c r="N4" s="232"/>
    </row>
    <row r="5" spans="1:15" ht="18.5" thickTop="1" x14ac:dyDescent="0.35">
      <c r="A5" s="314" t="s">
        <v>5</v>
      </c>
      <c r="B5" s="320" t="s">
        <v>424</v>
      </c>
      <c r="C5" s="322"/>
      <c r="D5" s="324"/>
      <c r="E5" s="316" t="s">
        <v>425</v>
      </c>
      <c r="F5" s="312" t="s">
        <v>356</v>
      </c>
      <c r="G5" s="313"/>
      <c r="H5" s="312" t="s">
        <v>427</v>
      </c>
      <c r="I5" s="313"/>
      <c r="M5" s="231"/>
      <c r="N5" s="232"/>
    </row>
    <row r="6" spans="1:15" ht="17.5" customHeight="1" thickBot="1" x14ac:dyDescent="0.4">
      <c r="A6" s="315"/>
      <c r="B6" s="321"/>
      <c r="C6" s="323"/>
      <c r="D6" s="325"/>
      <c r="E6" s="317"/>
      <c r="F6" s="234" t="s">
        <v>357</v>
      </c>
      <c r="G6" s="233" t="s">
        <v>118</v>
      </c>
      <c r="H6" s="234" t="s">
        <v>357</v>
      </c>
      <c r="I6" s="233" t="s">
        <v>118</v>
      </c>
      <c r="K6" s="110" t="s">
        <v>120</v>
      </c>
      <c r="M6" s="231"/>
      <c r="N6" s="232"/>
    </row>
    <row r="7" spans="1:15" ht="15" customHeight="1" thickTop="1" thickBot="1" x14ac:dyDescent="0.4">
      <c r="A7" s="235">
        <v>1</v>
      </c>
      <c r="B7" s="236" t="s">
        <v>391</v>
      </c>
      <c r="C7" s="237"/>
      <c r="D7" s="238"/>
      <c r="E7" s="239">
        <f>COUNTIF($E$17:$E$89,$B7)</f>
        <v>25</v>
      </c>
      <c r="F7" s="171"/>
      <c r="G7" s="171"/>
      <c r="H7" s="171"/>
      <c r="I7" s="171"/>
      <c r="K7" s="11">
        <f>IF(AND(I7&gt;0,H7&gt;0,G7&gt;0,F7&gt;0),1,0)</f>
        <v>0</v>
      </c>
      <c r="M7" s="231"/>
      <c r="N7" s="232"/>
    </row>
    <row r="8" spans="1:15" ht="15" customHeight="1" thickBot="1" x14ac:dyDescent="0.4">
      <c r="A8" s="240">
        <v>2</v>
      </c>
      <c r="B8" s="241" t="s">
        <v>398</v>
      </c>
      <c r="C8" s="242"/>
      <c r="D8" s="243"/>
      <c r="E8" s="244">
        <f>COUNTIF($E$17:$E$89,$B8)</f>
        <v>16</v>
      </c>
      <c r="F8" s="172"/>
      <c r="G8" s="172"/>
      <c r="H8" s="172"/>
      <c r="I8" s="172"/>
      <c r="K8" s="11">
        <f>IF(AND(I8&gt;0,H8&gt;0,G8&gt;0,F8&gt;0),1,0)</f>
        <v>0</v>
      </c>
      <c r="M8" s="231"/>
      <c r="N8" s="232"/>
    </row>
    <row r="9" spans="1:15" ht="15" customHeight="1" thickBot="1" x14ac:dyDescent="0.4">
      <c r="A9" s="240">
        <v>3</v>
      </c>
      <c r="B9" s="241" t="s">
        <v>402</v>
      </c>
      <c r="C9" s="242"/>
      <c r="D9" s="243"/>
      <c r="E9" s="244">
        <f>COUNTIF($E$17:$E$89,$B9)</f>
        <v>11</v>
      </c>
      <c r="F9" s="172"/>
      <c r="G9" s="172"/>
      <c r="H9" s="172"/>
      <c r="I9" s="172"/>
      <c r="K9" s="11">
        <f>IF(AND(I9&gt;0,H9&gt;0,G9&gt;0,F9&gt;0),1,0)</f>
        <v>0</v>
      </c>
      <c r="M9" s="231"/>
      <c r="N9" s="232"/>
    </row>
    <row r="10" spans="1:15" ht="15" customHeight="1" thickTop="1" thickBot="1" x14ac:dyDescent="0.4">
      <c r="A10" s="150"/>
      <c r="B10" s="245"/>
      <c r="C10" s="246"/>
      <c r="D10" s="247"/>
      <c r="E10" s="248"/>
      <c r="F10" s="249">
        <f>SUMPRODUCT(F7:F9,$E$7:$E$9)</f>
        <v>0</v>
      </c>
      <c r="G10" s="250">
        <f t="shared" ref="G10:I10" si="0">SUMPRODUCT(G7:G9,$E$7:$E$9)</f>
        <v>0</v>
      </c>
      <c r="H10" s="250">
        <f t="shared" si="0"/>
        <v>0</v>
      </c>
      <c r="I10" s="250">
        <f t="shared" si="0"/>
        <v>0</v>
      </c>
      <c r="M10" s="231"/>
      <c r="N10" s="232"/>
    </row>
    <row r="11" spans="1:15" ht="15" customHeight="1" thickTop="1" thickBot="1" x14ac:dyDescent="0.4">
      <c r="A11" s="150"/>
      <c r="B11" s="245"/>
      <c r="C11" s="246"/>
      <c r="D11" s="247"/>
      <c r="E11" s="248"/>
      <c r="F11" s="251"/>
      <c r="G11" s="251"/>
      <c r="H11" s="251"/>
      <c r="I11" s="251"/>
      <c r="M11" s="231"/>
      <c r="N11" s="232"/>
    </row>
    <row r="12" spans="1:15" ht="47" customHeight="1" thickTop="1" thickBot="1" x14ac:dyDescent="0.4">
      <c r="A12" s="230"/>
      <c r="B12" s="230"/>
      <c r="C12" s="230"/>
      <c r="D12" s="230"/>
      <c r="E12" s="230"/>
      <c r="F12" s="252" t="s">
        <v>364</v>
      </c>
      <c r="G12" s="252" t="s">
        <v>365</v>
      </c>
      <c r="H12" s="252" t="s">
        <v>366</v>
      </c>
      <c r="I12" s="252" t="s">
        <v>367</v>
      </c>
      <c r="K12"/>
    </row>
    <row r="13" spans="1:15" ht="15" customHeight="1" thickTop="1" x14ac:dyDescent="0.35">
      <c r="A13" s="253" t="s">
        <v>426</v>
      </c>
      <c r="B13" s="230"/>
      <c r="C13" s="230"/>
      <c r="D13" s="230"/>
      <c r="E13" s="230"/>
      <c r="F13" s="230"/>
      <c r="G13" s="230"/>
      <c r="H13" s="230"/>
      <c r="I13" s="230"/>
      <c r="K13"/>
    </row>
    <row r="14" spans="1:15" ht="5" customHeight="1" thickBot="1" x14ac:dyDescent="0.4">
      <c r="A14" s="230"/>
      <c r="B14" s="230"/>
      <c r="C14" s="230"/>
      <c r="D14" s="230"/>
      <c r="E14" s="230"/>
      <c r="F14" s="230"/>
      <c r="G14" s="230"/>
      <c r="H14" s="230"/>
      <c r="I14" s="230"/>
      <c r="K14"/>
    </row>
    <row r="15" spans="1:15" s="1" customFormat="1" ht="30" customHeight="1" thickTop="1" x14ac:dyDescent="0.35">
      <c r="A15" s="314" t="s">
        <v>5</v>
      </c>
      <c r="B15" s="316" t="s">
        <v>146</v>
      </c>
      <c r="C15" s="318" t="s">
        <v>28</v>
      </c>
      <c r="D15" s="316" t="s">
        <v>147</v>
      </c>
      <c r="E15" s="316" t="s">
        <v>390</v>
      </c>
      <c r="F15" s="316" t="s">
        <v>119</v>
      </c>
      <c r="G15"/>
      <c r="H15"/>
      <c r="I15"/>
      <c r="J15"/>
      <c r="K15"/>
      <c r="L15"/>
      <c r="M15"/>
      <c r="N15"/>
    </row>
    <row r="16" spans="1:15" s="1" customFormat="1" ht="30" customHeight="1" thickBot="1" x14ac:dyDescent="0.4">
      <c r="A16" s="315"/>
      <c r="B16" s="317"/>
      <c r="C16" s="319"/>
      <c r="D16" s="317"/>
      <c r="E16" s="317"/>
      <c r="F16" s="317"/>
      <c r="G16"/>
      <c r="H16"/>
      <c r="I16"/>
      <c r="J16"/>
      <c r="K16"/>
      <c r="L16"/>
      <c r="M16"/>
      <c r="N16"/>
    </row>
    <row r="17" spans="1:11" ht="20" customHeight="1" thickTop="1" thickBot="1" x14ac:dyDescent="0.4">
      <c r="A17" s="111">
        <v>1</v>
      </c>
      <c r="B17" s="112" t="s">
        <v>148</v>
      </c>
      <c r="C17" s="140" t="s">
        <v>58</v>
      </c>
      <c r="D17" s="254" t="s">
        <v>149</v>
      </c>
      <c r="E17" s="255" t="s">
        <v>402</v>
      </c>
      <c r="F17" s="126" t="s">
        <v>150</v>
      </c>
      <c r="K17"/>
    </row>
    <row r="18" spans="1:11" ht="20" customHeight="1" thickBot="1" x14ac:dyDescent="0.4">
      <c r="A18" s="132">
        <v>2</v>
      </c>
      <c r="B18" s="133" t="s">
        <v>151</v>
      </c>
      <c r="C18" s="152" t="s">
        <v>350</v>
      </c>
      <c r="D18" s="129" t="s">
        <v>518</v>
      </c>
      <c r="E18" s="255" t="s">
        <v>402</v>
      </c>
      <c r="F18" s="114" t="s">
        <v>520</v>
      </c>
      <c r="K18"/>
    </row>
    <row r="19" spans="1:11" ht="20" customHeight="1" thickBot="1" x14ac:dyDescent="0.4">
      <c r="A19" s="134"/>
      <c r="B19" s="135"/>
      <c r="C19" s="152" t="s">
        <v>351</v>
      </c>
      <c r="D19" s="129" t="s">
        <v>519</v>
      </c>
      <c r="E19" s="255" t="s">
        <v>402</v>
      </c>
      <c r="F19" s="114" t="s">
        <v>521</v>
      </c>
      <c r="K19"/>
    </row>
    <row r="20" spans="1:11" ht="20" customHeight="1" thickBot="1" x14ac:dyDescent="0.4">
      <c r="A20" s="132">
        <v>3</v>
      </c>
      <c r="B20" s="133" t="s">
        <v>152</v>
      </c>
      <c r="C20" s="141" t="s">
        <v>385</v>
      </c>
      <c r="D20" s="129" t="s">
        <v>153</v>
      </c>
      <c r="E20" s="255" t="s">
        <v>402</v>
      </c>
      <c r="F20" s="114" t="s">
        <v>157</v>
      </c>
      <c r="K20"/>
    </row>
    <row r="21" spans="1:11" ht="20" customHeight="1" thickBot="1" x14ac:dyDescent="0.4">
      <c r="A21" s="134"/>
      <c r="B21" s="135"/>
      <c r="C21" s="141" t="s">
        <v>386</v>
      </c>
      <c r="D21" s="129" t="s">
        <v>154</v>
      </c>
      <c r="E21" s="255" t="s">
        <v>391</v>
      </c>
      <c r="F21" s="114" t="s">
        <v>158</v>
      </c>
      <c r="K21"/>
    </row>
    <row r="22" spans="1:11" ht="20" customHeight="1" thickBot="1" x14ac:dyDescent="0.4">
      <c r="A22" s="134"/>
      <c r="B22" s="135"/>
      <c r="C22" s="141" t="s">
        <v>387</v>
      </c>
      <c r="D22" s="129" t="s">
        <v>155</v>
      </c>
      <c r="E22" s="255" t="s">
        <v>391</v>
      </c>
      <c r="F22" s="114" t="s">
        <v>159</v>
      </c>
      <c r="K22"/>
    </row>
    <row r="23" spans="1:11" ht="20" customHeight="1" thickBot="1" x14ac:dyDescent="0.4">
      <c r="A23" s="134"/>
      <c r="B23" s="135"/>
      <c r="C23" s="141" t="s">
        <v>522</v>
      </c>
      <c r="D23" s="129" t="s">
        <v>156</v>
      </c>
      <c r="E23" s="255" t="s">
        <v>391</v>
      </c>
      <c r="F23" s="114" t="s">
        <v>160</v>
      </c>
      <c r="K23"/>
    </row>
    <row r="24" spans="1:11" ht="20" customHeight="1" thickBot="1" x14ac:dyDescent="0.4">
      <c r="A24" s="130"/>
      <c r="B24" s="130"/>
      <c r="C24" s="256">
        <v>3.5</v>
      </c>
      <c r="D24" s="129" t="s">
        <v>389</v>
      </c>
      <c r="E24" s="255" t="s">
        <v>391</v>
      </c>
      <c r="F24" s="114" t="s">
        <v>388</v>
      </c>
      <c r="K24"/>
    </row>
    <row r="25" spans="1:11" ht="20" customHeight="1" thickBot="1" x14ac:dyDescent="0.4">
      <c r="A25" s="132">
        <v>4</v>
      </c>
      <c r="B25" s="133" t="s">
        <v>161</v>
      </c>
      <c r="C25" s="141" t="s">
        <v>30</v>
      </c>
      <c r="D25" s="129" t="s">
        <v>154</v>
      </c>
      <c r="E25" s="255" t="s">
        <v>391</v>
      </c>
      <c r="F25" s="114" t="s">
        <v>163</v>
      </c>
      <c r="K25"/>
    </row>
    <row r="26" spans="1:11" ht="20" customHeight="1" thickBot="1" x14ac:dyDescent="0.4">
      <c r="A26" s="130"/>
      <c r="B26" s="131"/>
      <c r="C26" s="141" t="s">
        <v>31</v>
      </c>
      <c r="D26" s="113" t="s">
        <v>162</v>
      </c>
      <c r="E26" s="255" t="s">
        <v>391</v>
      </c>
      <c r="F26" s="114" t="s">
        <v>164</v>
      </c>
      <c r="K26"/>
    </row>
    <row r="27" spans="1:11" ht="20" customHeight="1" thickBot="1" x14ac:dyDescent="0.4">
      <c r="A27" s="132">
        <v>5</v>
      </c>
      <c r="B27" s="133" t="s">
        <v>165</v>
      </c>
      <c r="C27" s="141" t="s">
        <v>98</v>
      </c>
      <c r="D27" s="113" t="s">
        <v>171</v>
      </c>
      <c r="E27" s="255" t="s">
        <v>391</v>
      </c>
      <c r="F27" s="114" t="s">
        <v>166</v>
      </c>
      <c r="K27"/>
    </row>
    <row r="28" spans="1:11" ht="20" customHeight="1" thickBot="1" x14ac:dyDescent="0.4">
      <c r="A28" s="134"/>
      <c r="B28" s="135"/>
      <c r="C28" s="141" t="s">
        <v>99</v>
      </c>
      <c r="D28" s="113" t="s">
        <v>170</v>
      </c>
      <c r="E28" s="255" t="s">
        <v>391</v>
      </c>
      <c r="F28" s="114" t="s">
        <v>167</v>
      </c>
      <c r="K28"/>
    </row>
    <row r="29" spans="1:11" ht="20" customHeight="1" thickBot="1" x14ac:dyDescent="0.4">
      <c r="A29" s="130"/>
      <c r="B29" s="131"/>
      <c r="C29" s="141" t="s">
        <v>523</v>
      </c>
      <c r="D29" s="113" t="s">
        <v>169</v>
      </c>
      <c r="E29" s="255" t="s">
        <v>393</v>
      </c>
      <c r="F29" s="114" t="s">
        <v>168</v>
      </c>
      <c r="K29"/>
    </row>
    <row r="30" spans="1:11" ht="20" customHeight="1" thickTop="1" thickBot="1" x14ac:dyDescent="0.4">
      <c r="A30" s="257">
        <v>6</v>
      </c>
      <c r="B30" s="258" t="s">
        <v>172</v>
      </c>
      <c r="C30" s="140" t="s">
        <v>58</v>
      </c>
      <c r="D30" s="113" t="s">
        <v>173</v>
      </c>
      <c r="E30" s="255" t="s">
        <v>391</v>
      </c>
      <c r="F30" s="114" t="s">
        <v>174</v>
      </c>
      <c r="K30"/>
    </row>
    <row r="31" spans="1:11" ht="20" customHeight="1" thickBot="1" x14ac:dyDescent="0.4">
      <c r="A31" s="132">
        <v>7</v>
      </c>
      <c r="B31" s="133" t="s">
        <v>176</v>
      </c>
      <c r="C31" s="141" t="s">
        <v>524</v>
      </c>
      <c r="D31" s="129" t="s">
        <v>181</v>
      </c>
      <c r="E31" s="255" t="s">
        <v>391</v>
      </c>
      <c r="F31" s="114" t="s">
        <v>175</v>
      </c>
      <c r="K31"/>
    </row>
    <row r="32" spans="1:11" ht="20" customHeight="1" thickBot="1" x14ac:dyDescent="0.4">
      <c r="A32" s="130"/>
      <c r="B32" s="131"/>
      <c r="C32" s="141" t="s">
        <v>525</v>
      </c>
      <c r="D32" s="129" t="s">
        <v>182</v>
      </c>
      <c r="E32" s="255" t="s">
        <v>391</v>
      </c>
      <c r="F32" s="114" t="s">
        <v>179</v>
      </c>
      <c r="K32"/>
    </row>
    <row r="33" spans="1:11" ht="20" customHeight="1" thickBot="1" x14ac:dyDescent="0.4">
      <c r="A33" s="132">
        <v>8</v>
      </c>
      <c r="B33" s="133" t="s">
        <v>183</v>
      </c>
      <c r="C33" s="141" t="s">
        <v>177</v>
      </c>
      <c r="D33" s="129" t="s">
        <v>181</v>
      </c>
      <c r="E33" s="255" t="s">
        <v>393</v>
      </c>
      <c r="F33" s="114" t="s">
        <v>180</v>
      </c>
      <c r="K33"/>
    </row>
    <row r="34" spans="1:11" ht="20" customHeight="1" thickBot="1" x14ac:dyDescent="0.4">
      <c r="A34" s="130"/>
      <c r="B34" s="131"/>
      <c r="C34" s="141" t="s">
        <v>178</v>
      </c>
      <c r="D34" s="129" t="s">
        <v>188</v>
      </c>
      <c r="E34" s="255" t="s">
        <v>393</v>
      </c>
      <c r="F34" s="114" t="s">
        <v>187</v>
      </c>
      <c r="K34"/>
    </row>
    <row r="35" spans="1:11" ht="45.5" customHeight="1" thickTop="1" thickBot="1" x14ac:dyDescent="0.4">
      <c r="A35" s="132">
        <v>9</v>
      </c>
      <c r="B35" s="133" t="s">
        <v>394</v>
      </c>
      <c r="C35" s="140" t="s">
        <v>184</v>
      </c>
      <c r="D35" s="129" t="s">
        <v>190</v>
      </c>
      <c r="E35" s="255" t="s">
        <v>398</v>
      </c>
      <c r="F35" s="114" t="s">
        <v>186</v>
      </c>
      <c r="K35"/>
    </row>
    <row r="36" spans="1:11" ht="20" customHeight="1" thickBot="1" x14ac:dyDescent="0.4">
      <c r="A36" s="134"/>
      <c r="B36" s="135"/>
      <c r="C36" s="152" t="s">
        <v>185</v>
      </c>
      <c r="D36" s="129" t="s">
        <v>397</v>
      </c>
      <c r="E36" s="255" t="s">
        <v>398</v>
      </c>
      <c r="F36" s="114" t="s">
        <v>526</v>
      </c>
      <c r="K36"/>
    </row>
    <row r="37" spans="1:11" ht="29" customHeight="1" thickBot="1" x14ac:dyDescent="0.4">
      <c r="A37" s="132">
        <v>10</v>
      </c>
      <c r="B37" s="133" t="s">
        <v>191</v>
      </c>
      <c r="C37" s="141" t="s">
        <v>395</v>
      </c>
      <c r="D37" s="129" t="s">
        <v>196</v>
      </c>
      <c r="E37" s="255" t="s">
        <v>398</v>
      </c>
      <c r="F37" s="114" t="s">
        <v>189</v>
      </c>
      <c r="K37"/>
    </row>
    <row r="38" spans="1:11" ht="20" customHeight="1" thickBot="1" x14ac:dyDescent="0.4">
      <c r="A38" s="130"/>
      <c r="B38" s="131"/>
      <c r="C38" s="141" t="s">
        <v>396</v>
      </c>
      <c r="D38" s="129" t="s">
        <v>397</v>
      </c>
      <c r="E38" s="255" t="s">
        <v>398</v>
      </c>
      <c r="F38" s="114" t="s">
        <v>194</v>
      </c>
      <c r="K38"/>
    </row>
    <row r="39" spans="1:11" ht="20" customHeight="1" thickBot="1" x14ac:dyDescent="0.4">
      <c r="A39" s="132">
        <v>11</v>
      </c>
      <c r="B39" s="133" t="s">
        <v>197</v>
      </c>
      <c r="C39" s="141" t="s">
        <v>192</v>
      </c>
      <c r="D39" s="129" t="s">
        <v>200</v>
      </c>
      <c r="E39" s="255" t="s">
        <v>398</v>
      </c>
      <c r="F39" s="114" t="s">
        <v>195</v>
      </c>
      <c r="K39"/>
    </row>
    <row r="40" spans="1:11" ht="20" customHeight="1" thickBot="1" x14ac:dyDescent="0.4">
      <c r="A40" s="130"/>
      <c r="B40" s="131"/>
      <c r="C40" s="141" t="s">
        <v>193</v>
      </c>
      <c r="D40" s="129" t="s">
        <v>201</v>
      </c>
      <c r="E40" s="255" t="s">
        <v>398</v>
      </c>
      <c r="F40" s="114" t="s">
        <v>198</v>
      </c>
      <c r="K40"/>
    </row>
    <row r="41" spans="1:11" ht="30" customHeight="1" thickTop="1" thickBot="1" x14ac:dyDescent="0.4">
      <c r="A41" s="257">
        <v>12</v>
      </c>
      <c r="B41" s="258" t="s">
        <v>202</v>
      </c>
      <c r="C41" s="140" t="s">
        <v>58</v>
      </c>
      <c r="D41" s="129" t="s">
        <v>204</v>
      </c>
      <c r="E41" s="255" t="s">
        <v>393</v>
      </c>
      <c r="F41" s="114" t="s">
        <v>199</v>
      </c>
      <c r="K41"/>
    </row>
    <row r="42" spans="1:11" ht="20" customHeight="1" thickBot="1" x14ac:dyDescent="0.4">
      <c r="A42" s="132">
        <v>13</v>
      </c>
      <c r="B42" s="133" t="s">
        <v>205</v>
      </c>
      <c r="C42" s="141">
        <v>13.1</v>
      </c>
      <c r="D42" s="259" t="s">
        <v>213</v>
      </c>
      <c r="E42" s="255" t="s">
        <v>402</v>
      </c>
      <c r="F42" s="114" t="s">
        <v>203</v>
      </c>
      <c r="K42"/>
    </row>
    <row r="43" spans="1:11" ht="20" customHeight="1" thickBot="1" x14ac:dyDescent="0.4">
      <c r="A43" s="134"/>
      <c r="B43" s="135"/>
      <c r="C43" s="141">
        <v>13.2</v>
      </c>
      <c r="D43" s="259" t="s">
        <v>214</v>
      </c>
      <c r="E43" s="255" t="s">
        <v>402</v>
      </c>
      <c r="F43" s="114" t="s">
        <v>207</v>
      </c>
      <c r="K43"/>
    </row>
    <row r="44" spans="1:11" ht="20" customHeight="1" thickBot="1" x14ac:dyDescent="0.4">
      <c r="A44" s="134"/>
      <c r="B44" s="135"/>
      <c r="C44" s="141">
        <v>13.3</v>
      </c>
      <c r="D44" s="260" t="s">
        <v>216</v>
      </c>
      <c r="E44" s="255" t="s">
        <v>402</v>
      </c>
      <c r="F44" s="114" t="s">
        <v>208</v>
      </c>
      <c r="K44"/>
    </row>
    <row r="45" spans="1:11" ht="20" customHeight="1" thickBot="1" x14ac:dyDescent="0.4">
      <c r="A45" s="134"/>
      <c r="B45" s="135"/>
      <c r="C45" s="141">
        <v>13.4</v>
      </c>
      <c r="D45" s="260" t="s">
        <v>215</v>
      </c>
      <c r="E45" s="255" t="s">
        <v>402</v>
      </c>
      <c r="F45" s="114" t="s">
        <v>209</v>
      </c>
      <c r="K45"/>
    </row>
    <row r="46" spans="1:11" ht="20" customHeight="1" thickBot="1" x14ac:dyDescent="0.4">
      <c r="A46" s="134"/>
      <c r="B46" s="135"/>
      <c r="C46" s="141">
        <v>13.5</v>
      </c>
      <c r="D46" s="260" t="s">
        <v>399</v>
      </c>
      <c r="E46" s="255" t="s">
        <v>398</v>
      </c>
      <c r="F46" s="114" t="s">
        <v>210</v>
      </c>
      <c r="K46"/>
    </row>
    <row r="47" spans="1:11" ht="20" customHeight="1" thickBot="1" x14ac:dyDescent="0.4">
      <c r="A47" s="134"/>
      <c r="B47" s="135"/>
      <c r="C47" s="141">
        <v>13.6</v>
      </c>
      <c r="D47" s="260" t="s">
        <v>400</v>
      </c>
      <c r="E47" s="255" t="s">
        <v>391</v>
      </c>
      <c r="F47" s="114" t="s">
        <v>211</v>
      </c>
      <c r="K47"/>
    </row>
    <row r="48" spans="1:11" ht="20" customHeight="1" thickBot="1" x14ac:dyDescent="0.4">
      <c r="A48" s="130"/>
      <c r="B48" s="131"/>
      <c r="C48" s="141">
        <v>13.7</v>
      </c>
      <c r="D48" s="261" t="s">
        <v>401</v>
      </c>
      <c r="E48" s="255" t="s">
        <v>402</v>
      </c>
      <c r="F48" s="114" t="s">
        <v>212</v>
      </c>
      <c r="K48"/>
    </row>
    <row r="49" spans="1:11" ht="20" customHeight="1" thickBot="1" x14ac:dyDescent="0.4">
      <c r="A49" s="132">
        <v>14</v>
      </c>
      <c r="B49" s="133" t="s">
        <v>217</v>
      </c>
      <c r="C49" s="141">
        <v>14.1</v>
      </c>
      <c r="D49" s="129" t="s">
        <v>222</v>
      </c>
      <c r="E49" s="255" t="s">
        <v>402</v>
      </c>
      <c r="F49" s="114" t="s">
        <v>206</v>
      </c>
      <c r="K49"/>
    </row>
    <row r="50" spans="1:11" ht="20" customHeight="1" thickBot="1" x14ac:dyDescent="0.4">
      <c r="A50" s="134"/>
      <c r="B50" s="135"/>
      <c r="C50" s="141">
        <v>14.2</v>
      </c>
      <c r="D50" s="129" t="s">
        <v>223</v>
      </c>
      <c r="E50" s="255" t="s">
        <v>402</v>
      </c>
      <c r="F50" s="114" t="s">
        <v>219</v>
      </c>
      <c r="K50"/>
    </row>
    <row r="51" spans="1:11" ht="29.5" thickBot="1" x14ac:dyDescent="0.4">
      <c r="A51" s="134"/>
      <c r="B51" s="135"/>
      <c r="C51" s="141">
        <v>14.3</v>
      </c>
      <c r="D51" s="129" t="s">
        <v>224</v>
      </c>
      <c r="E51" s="255" t="s">
        <v>393</v>
      </c>
      <c r="F51" s="114" t="s">
        <v>220</v>
      </c>
      <c r="K51"/>
    </row>
    <row r="52" spans="1:11" ht="20" customHeight="1" thickBot="1" x14ac:dyDescent="0.4">
      <c r="A52" s="130"/>
      <c r="B52" s="131"/>
      <c r="C52" s="141">
        <v>14.4</v>
      </c>
      <c r="D52" s="129" t="s">
        <v>225</v>
      </c>
      <c r="E52" s="255" t="s">
        <v>393</v>
      </c>
      <c r="F52" s="114" t="s">
        <v>221</v>
      </c>
      <c r="K52"/>
    </row>
    <row r="53" spans="1:11" ht="20" customHeight="1" thickBot="1" x14ac:dyDescent="0.4">
      <c r="A53" s="132">
        <v>15</v>
      </c>
      <c r="B53" s="133" t="s">
        <v>226</v>
      </c>
      <c r="C53" s="141">
        <v>15.1</v>
      </c>
      <c r="D53" s="129" t="s">
        <v>233</v>
      </c>
      <c r="E53" s="255" t="s">
        <v>391</v>
      </c>
      <c r="F53" s="114" t="s">
        <v>218</v>
      </c>
      <c r="K53"/>
    </row>
    <row r="54" spans="1:11" ht="20" customHeight="1" thickBot="1" x14ac:dyDescent="0.4">
      <c r="A54" s="134"/>
      <c r="B54" s="135"/>
      <c r="C54" s="141">
        <v>15.2</v>
      </c>
      <c r="D54" s="129" t="s">
        <v>227</v>
      </c>
      <c r="E54" s="255" t="s">
        <v>393</v>
      </c>
      <c r="F54" s="114" t="s">
        <v>237</v>
      </c>
      <c r="K54"/>
    </row>
    <row r="55" spans="1:11" ht="20" customHeight="1" thickBot="1" x14ac:dyDescent="0.4">
      <c r="A55" s="134"/>
      <c r="B55" s="135"/>
      <c r="C55" s="141">
        <v>15.3</v>
      </c>
      <c r="D55" s="129" t="s">
        <v>228</v>
      </c>
      <c r="E55" s="255" t="s">
        <v>393</v>
      </c>
      <c r="F55" s="114" t="s">
        <v>238</v>
      </c>
      <c r="K55"/>
    </row>
    <row r="56" spans="1:11" ht="20" customHeight="1" thickBot="1" x14ac:dyDescent="0.4">
      <c r="A56" s="134"/>
      <c r="B56" s="135"/>
      <c r="C56" s="141">
        <v>15.4</v>
      </c>
      <c r="D56" s="129" t="s">
        <v>229</v>
      </c>
      <c r="E56" s="255" t="s">
        <v>393</v>
      </c>
      <c r="F56" s="114" t="s">
        <v>239</v>
      </c>
      <c r="K56"/>
    </row>
    <row r="57" spans="1:11" ht="20" customHeight="1" thickBot="1" x14ac:dyDescent="0.4">
      <c r="A57" s="134"/>
      <c r="B57" s="135"/>
      <c r="C57" s="141">
        <v>15.5</v>
      </c>
      <c r="D57" s="129" t="s">
        <v>230</v>
      </c>
      <c r="E57" s="255" t="s">
        <v>393</v>
      </c>
      <c r="F57" s="114" t="s">
        <v>240</v>
      </c>
      <c r="K57"/>
    </row>
    <row r="58" spans="1:11" ht="20" customHeight="1" thickBot="1" x14ac:dyDescent="0.4">
      <c r="A58" s="134"/>
      <c r="B58" s="135"/>
      <c r="C58" s="141">
        <v>15.5</v>
      </c>
      <c r="D58" s="129" t="s">
        <v>231</v>
      </c>
      <c r="E58" s="255" t="s">
        <v>393</v>
      </c>
      <c r="F58" s="114" t="s">
        <v>241</v>
      </c>
      <c r="K58"/>
    </row>
    <row r="59" spans="1:11" ht="20" customHeight="1" thickBot="1" x14ac:dyDescent="0.4">
      <c r="A59" s="130"/>
      <c r="B59" s="131"/>
      <c r="C59" s="141">
        <v>15.7</v>
      </c>
      <c r="D59" s="129" t="s">
        <v>232</v>
      </c>
      <c r="E59" s="255" t="s">
        <v>393</v>
      </c>
      <c r="F59" s="114" t="s">
        <v>242</v>
      </c>
      <c r="K59"/>
    </row>
    <row r="60" spans="1:11" ht="20" customHeight="1" thickBot="1" x14ac:dyDescent="0.4">
      <c r="A60" s="132">
        <v>16</v>
      </c>
      <c r="B60" s="133" t="s">
        <v>243</v>
      </c>
      <c r="C60" s="141" t="s">
        <v>234</v>
      </c>
      <c r="D60" s="129" t="s">
        <v>245</v>
      </c>
      <c r="E60" s="255" t="s">
        <v>393</v>
      </c>
      <c r="F60" s="114" t="s">
        <v>235</v>
      </c>
      <c r="K60"/>
    </row>
    <row r="61" spans="1:11" ht="20" customHeight="1" thickBot="1" x14ac:dyDescent="0.4">
      <c r="A61" s="130"/>
      <c r="B61" s="131"/>
      <c r="C61" s="141" t="s">
        <v>236</v>
      </c>
      <c r="D61" s="129" t="s">
        <v>244</v>
      </c>
      <c r="E61" s="255" t="s">
        <v>393</v>
      </c>
      <c r="F61" s="114" t="s">
        <v>248</v>
      </c>
      <c r="K61"/>
    </row>
    <row r="62" spans="1:11" ht="26.5" customHeight="1" thickBot="1" x14ac:dyDescent="0.4">
      <c r="A62" s="132">
        <v>17</v>
      </c>
      <c r="B62" s="133" t="s">
        <v>250</v>
      </c>
      <c r="C62" s="141" t="s">
        <v>246</v>
      </c>
      <c r="D62" s="129" t="s">
        <v>255</v>
      </c>
      <c r="E62" s="255" t="s">
        <v>393</v>
      </c>
      <c r="F62" s="114" t="s">
        <v>249</v>
      </c>
      <c r="K62"/>
    </row>
    <row r="63" spans="1:11" ht="20" customHeight="1" thickBot="1" x14ac:dyDescent="0.4">
      <c r="A63" s="130"/>
      <c r="B63" s="131"/>
      <c r="C63" s="141" t="s">
        <v>247</v>
      </c>
      <c r="D63" s="129" t="s">
        <v>256</v>
      </c>
      <c r="E63" s="255" t="s">
        <v>393</v>
      </c>
      <c r="F63" s="114" t="s">
        <v>252</v>
      </c>
      <c r="K63"/>
    </row>
    <row r="64" spans="1:11" ht="20" customHeight="1" thickBot="1" x14ac:dyDescent="0.4">
      <c r="A64" s="132">
        <v>18</v>
      </c>
      <c r="B64" s="133" t="s">
        <v>257</v>
      </c>
      <c r="C64" s="141" t="s">
        <v>253</v>
      </c>
      <c r="D64" s="129" t="s">
        <v>258</v>
      </c>
      <c r="E64" s="255" t="s">
        <v>393</v>
      </c>
      <c r="F64" s="114" t="s">
        <v>251</v>
      </c>
      <c r="K64"/>
    </row>
    <row r="65" spans="1:11" ht="20" customHeight="1" thickBot="1" x14ac:dyDescent="0.4">
      <c r="A65" s="130"/>
      <c r="B65" s="131"/>
      <c r="C65" s="141" t="s">
        <v>254</v>
      </c>
      <c r="D65" s="129" t="s">
        <v>259</v>
      </c>
      <c r="E65" s="255" t="s">
        <v>393</v>
      </c>
      <c r="F65" s="114" t="s">
        <v>261</v>
      </c>
      <c r="K65"/>
    </row>
    <row r="66" spans="1:11" ht="30" customHeight="1" thickBot="1" x14ac:dyDescent="0.4">
      <c r="A66" s="132">
        <v>19</v>
      </c>
      <c r="B66" s="133" t="s">
        <v>262</v>
      </c>
      <c r="C66" s="141">
        <v>19.100000000000001</v>
      </c>
      <c r="D66" s="129" t="s">
        <v>267</v>
      </c>
      <c r="E66" s="255" t="s">
        <v>391</v>
      </c>
      <c r="F66" s="114" t="s">
        <v>260</v>
      </c>
      <c r="K66"/>
    </row>
    <row r="67" spans="1:11" ht="20" customHeight="1" thickBot="1" x14ac:dyDescent="0.4">
      <c r="A67" s="134"/>
      <c r="B67" s="135"/>
      <c r="C67" s="141">
        <v>19.2</v>
      </c>
      <c r="D67" s="129" t="s">
        <v>268</v>
      </c>
      <c r="E67" s="255" t="s">
        <v>398</v>
      </c>
      <c r="F67" s="114" t="s">
        <v>263</v>
      </c>
      <c r="K67"/>
    </row>
    <row r="68" spans="1:11" ht="20" customHeight="1" thickBot="1" x14ac:dyDescent="0.4">
      <c r="A68" s="134"/>
      <c r="B68" s="135"/>
      <c r="C68" s="141">
        <v>19.3</v>
      </c>
      <c r="D68" s="129" t="s">
        <v>269</v>
      </c>
      <c r="E68" s="255" t="s">
        <v>391</v>
      </c>
      <c r="F68" s="114" t="s">
        <v>264</v>
      </c>
      <c r="K68"/>
    </row>
    <row r="69" spans="1:11" ht="20" customHeight="1" thickBot="1" x14ac:dyDescent="0.4">
      <c r="A69" s="134"/>
      <c r="B69" s="135"/>
      <c r="C69" s="141">
        <v>19.399999999999999</v>
      </c>
      <c r="D69" s="129" t="s">
        <v>270</v>
      </c>
      <c r="E69" s="255" t="s">
        <v>398</v>
      </c>
      <c r="F69" s="114" t="s">
        <v>265</v>
      </c>
      <c r="K69"/>
    </row>
    <row r="70" spans="1:11" ht="20" customHeight="1" thickBot="1" x14ac:dyDescent="0.4">
      <c r="A70" s="134"/>
      <c r="B70" s="135"/>
      <c r="C70" s="141">
        <v>19.5</v>
      </c>
      <c r="D70" s="129" t="s">
        <v>403</v>
      </c>
      <c r="E70" s="255" t="s">
        <v>391</v>
      </c>
      <c r="F70" s="114" t="s">
        <v>405</v>
      </c>
      <c r="K70"/>
    </row>
    <row r="71" spans="1:11" ht="20" customHeight="1" thickBot="1" x14ac:dyDescent="0.4">
      <c r="A71" s="134"/>
      <c r="B71" s="135"/>
      <c r="C71" s="141">
        <v>19.600000000000001</v>
      </c>
      <c r="D71" s="129" t="s">
        <v>404</v>
      </c>
      <c r="E71" s="255" t="s">
        <v>398</v>
      </c>
      <c r="F71" s="114" t="s">
        <v>406</v>
      </c>
      <c r="K71"/>
    </row>
    <row r="72" spans="1:11" ht="20" customHeight="1" thickBot="1" x14ac:dyDescent="0.4">
      <c r="A72" s="132">
        <v>20</v>
      </c>
      <c r="B72" s="133" t="s">
        <v>274</v>
      </c>
      <c r="C72" s="141">
        <v>20.100000000000001</v>
      </c>
      <c r="D72" s="129" t="s">
        <v>278</v>
      </c>
      <c r="E72" s="255" t="s">
        <v>391</v>
      </c>
      <c r="F72" s="114" t="s">
        <v>266</v>
      </c>
      <c r="K72"/>
    </row>
    <row r="73" spans="1:11" ht="20" customHeight="1" thickBot="1" x14ac:dyDescent="0.4">
      <c r="A73" s="134"/>
      <c r="B73" s="135"/>
      <c r="C73" s="141">
        <v>20.2</v>
      </c>
      <c r="D73" s="129" t="s">
        <v>275</v>
      </c>
      <c r="E73" s="255" t="s">
        <v>398</v>
      </c>
      <c r="F73" s="114" t="s">
        <v>271</v>
      </c>
      <c r="K73"/>
    </row>
    <row r="74" spans="1:11" ht="20" customHeight="1" thickBot="1" x14ac:dyDescent="0.4">
      <c r="A74" s="134"/>
      <c r="B74" s="135"/>
      <c r="C74" s="141">
        <v>20.3</v>
      </c>
      <c r="D74" s="129" t="s">
        <v>409</v>
      </c>
      <c r="E74" s="255" t="s">
        <v>391</v>
      </c>
      <c r="F74" s="114" t="s">
        <v>272</v>
      </c>
      <c r="K74"/>
    </row>
    <row r="75" spans="1:11" ht="20" customHeight="1" thickBot="1" x14ac:dyDescent="0.4">
      <c r="A75" s="134"/>
      <c r="B75" s="135"/>
      <c r="C75" s="141">
        <v>20.399999999999999</v>
      </c>
      <c r="D75" s="129" t="s">
        <v>410</v>
      </c>
      <c r="E75" s="255" t="s">
        <v>398</v>
      </c>
      <c r="F75" s="114" t="s">
        <v>273</v>
      </c>
      <c r="K75"/>
    </row>
    <row r="76" spans="1:11" ht="20" customHeight="1" thickBot="1" x14ac:dyDescent="0.4">
      <c r="A76" s="134"/>
      <c r="B76" s="135"/>
      <c r="C76" s="141">
        <v>20.5</v>
      </c>
      <c r="D76" s="129" t="s">
        <v>276</v>
      </c>
      <c r="E76" s="255" t="s">
        <v>391</v>
      </c>
      <c r="F76" s="114" t="s">
        <v>407</v>
      </c>
      <c r="K76"/>
    </row>
    <row r="77" spans="1:11" ht="20" customHeight="1" thickBot="1" x14ac:dyDescent="0.4">
      <c r="A77" s="130"/>
      <c r="B77" s="131"/>
      <c r="C77" s="141">
        <v>20.6</v>
      </c>
      <c r="D77" s="129" t="s">
        <v>277</v>
      </c>
      <c r="E77" s="255" t="s">
        <v>398</v>
      </c>
      <c r="F77" s="114" t="s">
        <v>408</v>
      </c>
      <c r="K77"/>
    </row>
    <row r="78" spans="1:11" ht="20" customHeight="1" thickBot="1" x14ac:dyDescent="0.4">
      <c r="A78" s="132">
        <v>21</v>
      </c>
      <c r="B78" s="133" t="s">
        <v>279</v>
      </c>
      <c r="C78" s="141">
        <v>21.1</v>
      </c>
      <c r="D78" s="129" t="s">
        <v>281</v>
      </c>
      <c r="E78" s="255" t="s">
        <v>398</v>
      </c>
      <c r="F78" s="114" t="s">
        <v>280</v>
      </c>
      <c r="K78"/>
    </row>
    <row r="79" spans="1:11" ht="20" customHeight="1" thickBot="1" x14ac:dyDescent="0.4">
      <c r="A79" s="134"/>
      <c r="B79" s="135"/>
      <c r="C79" s="141">
        <v>21.2</v>
      </c>
      <c r="D79" s="129" t="s">
        <v>282</v>
      </c>
      <c r="E79" s="255" t="s">
        <v>391</v>
      </c>
      <c r="F79" s="114" t="s">
        <v>293</v>
      </c>
      <c r="K79"/>
    </row>
    <row r="80" spans="1:11" ht="20" customHeight="1" thickBot="1" x14ac:dyDescent="0.4">
      <c r="A80" s="134"/>
      <c r="B80" s="135"/>
      <c r="C80" s="141">
        <v>21.3</v>
      </c>
      <c r="D80" s="129" t="s">
        <v>283</v>
      </c>
      <c r="E80" s="255" t="s">
        <v>391</v>
      </c>
      <c r="F80" s="114" t="s">
        <v>294</v>
      </c>
      <c r="K80"/>
    </row>
    <row r="81" spans="1:11" ht="20" customHeight="1" thickBot="1" x14ac:dyDescent="0.4">
      <c r="A81" s="134"/>
      <c r="B81" s="135"/>
      <c r="C81" s="141">
        <v>21.4</v>
      </c>
      <c r="D81" s="129" t="s">
        <v>284</v>
      </c>
      <c r="E81" s="255" t="s">
        <v>398</v>
      </c>
      <c r="F81" s="114" t="s">
        <v>295</v>
      </c>
      <c r="K81"/>
    </row>
    <row r="82" spans="1:11" ht="20" customHeight="1" thickBot="1" x14ac:dyDescent="0.4">
      <c r="A82" s="130"/>
      <c r="B82" s="131"/>
      <c r="C82" s="141">
        <v>21.5</v>
      </c>
      <c r="D82" s="129" t="s">
        <v>412</v>
      </c>
      <c r="E82" s="255" t="s">
        <v>391</v>
      </c>
      <c r="F82" s="114" t="s">
        <v>411</v>
      </c>
      <c r="K82"/>
    </row>
    <row r="83" spans="1:11" ht="20" customHeight="1" thickBot="1" x14ac:dyDescent="0.4">
      <c r="A83" s="257">
        <v>22</v>
      </c>
      <c r="B83" s="258" t="s">
        <v>285</v>
      </c>
      <c r="C83" s="141" t="s">
        <v>58</v>
      </c>
      <c r="D83" s="129" t="s">
        <v>286</v>
      </c>
      <c r="E83" s="255" t="s">
        <v>393</v>
      </c>
      <c r="F83" s="114" t="s">
        <v>287</v>
      </c>
      <c r="K83"/>
    </row>
    <row r="84" spans="1:11" ht="20" customHeight="1" thickBot="1" x14ac:dyDescent="0.4">
      <c r="A84" s="257">
        <v>23</v>
      </c>
      <c r="B84" s="258" t="s">
        <v>288</v>
      </c>
      <c r="C84" s="141" t="s">
        <v>58</v>
      </c>
      <c r="D84" s="129" t="s">
        <v>289</v>
      </c>
      <c r="E84" s="255" t="s">
        <v>393</v>
      </c>
      <c r="F84" s="114" t="s">
        <v>290</v>
      </c>
      <c r="K84"/>
    </row>
    <row r="85" spans="1:11" ht="20" customHeight="1" thickBot="1" x14ac:dyDescent="0.4">
      <c r="A85" s="257">
        <v>24</v>
      </c>
      <c r="B85" s="258" t="s">
        <v>291</v>
      </c>
      <c r="C85" s="141" t="s">
        <v>58</v>
      </c>
      <c r="D85" s="129" t="s">
        <v>292</v>
      </c>
      <c r="E85" s="255" t="s">
        <v>393</v>
      </c>
      <c r="F85" s="114" t="s">
        <v>296</v>
      </c>
      <c r="K85"/>
    </row>
    <row r="86" spans="1:11" ht="20" customHeight="1" thickBot="1" x14ac:dyDescent="0.4">
      <c r="A86" s="257">
        <v>25</v>
      </c>
      <c r="B86" s="258" t="s">
        <v>413</v>
      </c>
      <c r="C86" s="141" t="s">
        <v>58</v>
      </c>
      <c r="D86" s="129" t="s">
        <v>414</v>
      </c>
      <c r="E86" s="255" t="s">
        <v>391</v>
      </c>
      <c r="F86" s="114" t="s">
        <v>415</v>
      </c>
      <c r="K86"/>
    </row>
    <row r="87" spans="1:11" ht="20" customHeight="1" thickBot="1" x14ac:dyDescent="0.4">
      <c r="A87" s="257">
        <v>26</v>
      </c>
      <c r="B87" s="258" t="s">
        <v>416</v>
      </c>
      <c r="C87" s="141" t="s">
        <v>58</v>
      </c>
      <c r="D87" s="129" t="s">
        <v>417</v>
      </c>
      <c r="E87" s="255" t="s">
        <v>391</v>
      </c>
      <c r="F87" s="114" t="s">
        <v>418</v>
      </c>
      <c r="K87"/>
    </row>
    <row r="88" spans="1:11" ht="20" customHeight="1" thickBot="1" x14ac:dyDescent="0.4">
      <c r="A88" s="132">
        <v>27</v>
      </c>
      <c r="B88" s="133" t="s">
        <v>419</v>
      </c>
      <c r="C88" s="141" t="s">
        <v>527</v>
      </c>
      <c r="D88" s="129" t="s">
        <v>422</v>
      </c>
      <c r="E88" s="255" t="s">
        <v>398</v>
      </c>
      <c r="F88" s="114" t="s">
        <v>420</v>
      </c>
      <c r="K88"/>
    </row>
    <row r="89" spans="1:11" ht="20" customHeight="1" thickBot="1" x14ac:dyDescent="0.4">
      <c r="A89" s="130"/>
      <c r="B89" s="131"/>
      <c r="C89" s="141" t="s">
        <v>528</v>
      </c>
      <c r="D89" s="129" t="s">
        <v>423</v>
      </c>
      <c r="E89" s="255" t="s">
        <v>391</v>
      </c>
      <c r="F89" s="114" t="s">
        <v>421</v>
      </c>
      <c r="K89"/>
    </row>
    <row r="90" spans="1:11" ht="28" customHeight="1" thickTop="1" x14ac:dyDescent="0.35">
      <c r="A90" s="144"/>
      <c r="B90" s="145"/>
      <c r="C90" s="145"/>
      <c r="D90" s="145"/>
      <c r="E90" s="262"/>
      <c r="K90"/>
    </row>
    <row r="91" spans="1:11" ht="15" customHeight="1" x14ac:dyDescent="0.35">
      <c r="C91" s="138"/>
      <c r="E91" s="263"/>
      <c r="K91"/>
    </row>
    <row r="92" spans="1:11" ht="46.5" customHeight="1" x14ac:dyDescent="0.35">
      <c r="C92" s="138"/>
      <c r="K92"/>
    </row>
    <row r="93" spans="1:11" ht="14.25" customHeight="1" x14ac:dyDescent="0.35">
      <c r="C93" s="138"/>
      <c r="K93"/>
    </row>
    <row r="94" spans="1:11" ht="45" customHeight="1" x14ac:dyDescent="0.35">
      <c r="C94" s="138"/>
      <c r="K94"/>
    </row>
    <row r="95" spans="1:11" ht="16.5" customHeight="1" x14ac:dyDescent="0.35">
      <c r="C95" s="138"/>
      <c r="K95"/>
    </row>
    <row r="96" spans="1:11" ht="16.5" customHeight="1" x14ac:dyDescent="0.35">
      <c r="C96" s="138"/>
      <c r="K96"/>
    </row>
    <row r="97" spans="3:11" ht="16.5" customHeight="1" x14ac:dyDescent="0.35">
      <c r="C97" s="138"/>
      <c r="K97"/>
    </row>
    <row r="98" spans="3:11" ht="16.5" customHeight="1" x14ac:dyDescent="0.35">
      <c r="C98" s="138"/>
      <c r="K98"/>
    </row>
    <row r="99" spans="3:11" ht="16.5" customHeight="1" x14ac:dyDescent="0.35">
      <c r="C99" s="138"/>
      <c r="K99"/>
    </row>
    <row r="100" spans="3:11" ht="14.25" customHeight="1" x14ac:dyDescent="0.35">
      <c r="C100" s="138"/>
      <c r="K100"/>
    </row>
    <row r="101" spans="3:11" ht="14.25" customHeight="1" x14ac:dyDescent="0.35">
      <c r="C101" s="138"/>
      <c r="K101"/>
    </row>
    <row r="102" spans="3:11" ht="14.25" customHeight="1" x14ac:dyDescent="0.35">
      <c r="C102" s="138"/>
      <c r="K102"/>
    </row>
    <row r="103" spans="3:11" ht="14.25" customHeight="1" x14ac:dyDescent="0.35">
      <c r="C103" s="138"/>
      <c r="K103"/>
    </row>
    <row r="104" spans="3:11" ht="14.25" customHeight="1" x14ac:dyDescent="0.35">
      <c r="C104" s="138"/>
      <c r="K104"/>
    </row>
    <row r="105" spans="3:11" ht="14.25" customHeight="1" x14ac:dyDescent="0.35">
      <c r="C105" s="138"/>
      <c r="K105"/>
    </row>
    <row r="106" spans="3:11" ht="14.25" customHeight="1" x14ac:dyDescent="0.35">
      <c r="C106" s="138"/>
      <c r="K106"/>
    </row>
    <row r="107" spans="3:11" ht="14.25" customHeight="1" x14ac:dyDescent="0.35">
      <c r="C107" s="138"/>
      <c r="K107"/>
    </row>
    <row r="108" spans="3:11" ht="16.5" customHeight="1" x14ac:dyDescent="0.35">
      <c r="C108" s="138"/>
      <c r="K108"/>
    </row>
    <row r="109" spans="3:11" ht="14.25" customHeight="1" x14ac:dyDescent="0.35">
      <c r="C109" s="138"/>
      <c r="K109"/>
    </row>
    <row r="110" spans="3:11" ht="14.25" customHeight="1" x14ac:dyDescent="0.35">
      <c r="C110" s="138"/>
      <c r="K110"/>
    </row>
    <row r="111" spans="3:11" ht="16.5" customHeight="1" x14ac:dyDescent="0.35">
      <c r="C111" s="138"/>
      <c r="K111"/>
    </row>
    <row r="112" spans="3:11" ht="14.25" customHeight="1" x14ac:dyDescent="0.35">
      <c r="C112" s="138"/>
      <c r="K112"/>
    </row>
    <row r="113" spans="3:11" ht="14.25" customHeight="1" x14ac:dyDescent="0.35">
      <c r="C113" s="138"/>
      <c r="K113"/>
    </row>
    <row r="114" spans="3:11" ht="16.5" customHeight="1" x14ac:dyDescent="0.35">
      <c r="C114" s="138"/>
      <c r="K114"/>
    </row>
    <row r="115" spans="3:11" ht="16.5" customHeight="1" x14ac:dyDescent="0.35">
      <c r="C115" s="138"/>
      <c r="K115"/>
    </row>
    <row r="116" spans="3:11" ht="14.25" customHeight="1" x14ac:dyDescent="0.35">
      <c r="C116" s="138"/>
      <c r="K116"/>
    </row>
    <row r="117" spans="3:11" ht="14.25" customHeight="1" x14ac:dyDescent="0.35">
      <c r="C117" s="138"/>
      <c r="K117"/>
    </row>
    <row r="118" spans="3:11" ht="14.25" customHeight="1" x14ac:dyDescent="0.35">
      <c r="C118" s="138"/>
      <c r="K118"/>
    </row>
    <row r="119" spans="3:11" ht="14.25" customHeight="1" x14ac:dyDescent="0.35">
      <c r="C119" s="138"/>
      <c r="K119"/>
    </row>
    <row r="120" spans="3:11" ht="14.25" customHeight="1" x14ac:dyDescent="0.35">
      <c r="C120" s="138"/>
      <c r="K120"/>
    </row>
    <row r="121" spans="3:11" ht="14.25" customHeight="1" x14ac:dyDescent="0.35">
      <c r="C121" s="138"/>
      <c r="K121"/>
    </row>
    <row r="122" spans="3:11" ht="14.25" customHeight="1" x14ac:dyDescent="0.35">
      <c r="C122" s="138"/>
      <c r="K122"/>
    </row>
    <row r="123" spans="3:11" ht="16.5" customHeight="1" x14ac:dyDescent="0.35">
      <c r="C123" s="138"/>
      <c r="K123"/>
    </row>
    <row r="124" spans="3:11" ht="14.25" customHeight="1" x14ac:dyDescent="0.35">
      <c r="C124" s="138"/>
      <c r="K124"/>
    </row>
    <row r="125" spans="3:11" ht="14.25" customHeight="1" x14ac:dyDescent="0.35">
      <c r="C125" s="138"/>
      <c r="K125"/>
    </row>
    <row r="126" spans="3:11" ht="14.25" customHeight="1" x14ac:dyDescent="0.35">
      <c r="C126" s="138"/>
      <c r="K126"/>
    </row>
    <row r="127" spans="3:11" ht="14.25" customHeight="1" x14ac:dyDescent="0.35">
      <c r="C127" s="138"/>
      <c r="K127"/>
    </row>
    <row r="128" spans="3:11" ht="14.25" customHeight="1" x14ac:dyDescent="0.35">
      <c r="C128" s="138"/>
      <c r="K128"/>
    </row>
    <row r="129" spans="3:11" ht="14.25" customHeight="1" x14ac:dyDescent="0.35">
      <c r="C129" s="138"/>
      <c r="K129"/>
    </row>
    <row r="130" spans="3:11" ht="14.25" customHeight="1" x14ac:dyDescent="0.35">
      <c r="C130" s="138"/>
      <c r="K130"/>
    </row>
    <row r="131" spans="3:11" ht="14.25" customHeight="1" x14ac:dyDescent="0.35">
      <c r="C131" s="138"/>
      <c r="K131"/>
    </row>
    <row r="132" spans="3:11" ht="16.5" customHeight="1" x14ac:dyDescent="0.35">
      <c r="C132" s="138"/>
      <c r="K132"/>
    </row>
    <row r="133" spans="3:11" ht="16.5" customHeight="1" x14ac:dyDescent="0.35">
      <c r="C133" s="138"/>
      <c r="K133"/>
    </row>
    <row r="134" spans="3:11" ht="16.5" customHeight="1" x14ac:dyDescent="0.35">
      <c r="C134" s="138"/>
      <c r="K134"/>
    </row>
    <row r="135" spans="3:11" ht="16.5" customHeight="1" x14ac:dyDescent="0.35">
      <c r="C135" s="138"/>
      <c r="K135"/>
    </row>
    <row r="136" spans="3:11" ht="16.5" customHeight="1" x14ac:dyDescent="0.35">
      <c r="C136" s="138"/>
      <c r="K136"/>
    </row>
    <row r="137" spans="3:11" ht="16.5" customHeight="1" x14ac:dyDescent="0.35">
      <c r="C137" s="138"/>
      <c r="K137"/>
    </row>
    <row r="138" spans="3:11" ht="16.5" customHeight="1" x14ac:dyDescent="0.35">
      <c r="C138" s="138"/>
      <c r="K138"/>
    </row>
    <row r="139" spans="3:11" ht="16.5" customHeight="1" x14ac:dyDescent="0.35">
      <c r="C139" s="138"/>
      <c r="K139"/>
    </row>
    <row r="140" spans="3:11" ht="16.5" customHeight="1" x14ac:dyDescent="0.35">
      <c r="C140" s="138"/>
      <c r="K140"/>
    </row>
    <row r="141" spans="3:11" ht="16.5" customHeight="1" x14ac:dyDescent="0.35">
      <c r="C141" s="138"/>
      <c r="K141"/>
    </row>
    <row r="142" spans="3:11" ht="16.5" customHeight="1" x14ac:dyDescent="0.35">
      <c r="C142" s="138"/>
      <c r="K142"/>
    </row>
    <row r="143" spans="3:11" ht="16.5" customHeight="1" x14ac:dyDescent="0.35">
      <c r="C143" s="138"/>
      <c r="K143"/>
    </row>
    <row r="144" spans="3:11" ht="16.5" customHeight="1" x14ac:dyDescent="0.35">
      <c r="C144" s="138"/>
      <c r="K144"/>
    </row>
    <row r="145" spans="3:11" ht="16.5" customHeight="1" x14ac:dyDescent="0.35">
      <c r="C145" s="138"/>
      <c r="K145"/>
    </row>
    <row r="146" spans="3:11" ht="16.5" customHeight="1" x14ac:dyDescent="0.35">
      <c r="C146" s="138"/>
      <c r="K146"/>
    </row>
    <row r="147" spans="3:11" ht="16.5" customHeight="1" x14ac:dyDescent="0.35">
      <c r="C147" s="138"/>
      <c r="K147"/>
    </row>
    <row r="148" spans="3:11" ht="16.5" customHeight="1" x14ac:dyDescent="0.35">
      <c r="C148" s="138"/>
      <c r="K148"/>
    </row>
    <row r="149" spans="3:11" ht="16.5" customHeight="1" x14ac:dyDescent="0.35">
      <c r="C149" s="138"/>
      <c r="K149"/>
    </row>
    <row r="150" spans="3:11" ht="16.5" customHeight="1" x14ac:dyDescent="0.35">
      <c r="C150" s="138"/>
      <c r="K150"/>
    </row>
    <row r="151" spans="3:11" ht="16.5" customHeight="1" x14ac:dyDescent="0.35">
      <c r="C151" s="138"/>
      <c r="K151"/>
    </row>
    <row r="152" spans="3:11" ht="16.5" customHeight="1" x14ac:dyDescent="0.35">
      <c r="C152" s="138"/>
      <c r="K152"/>
    </row>
    <row r="153" spans="3:11" ht="16.5" customHeight="1" x14ac:dyDescent="0.35">
      <c r="C153" s="138"/>
      <c r="K153"/>
    </row>
    <row r="154" spans="3:11" ht="16.5" customHeight="1" x14ac:dyDescent="0.35">
      <c r="C154" s="138"/>
      <c r="K154"/>
    </row>
    <row r="155" spans="3:11" ht="16.5" customHeight="1" x14ac:dyDescent="0.35">
      <c r="C155" s="138"/>
      <c r="K155"/>
    </row>
    <row r="156" spans="3:11" ht="16.5" customHeight="1" x14ac:dyDescent="0.35">
      <c r="C156" s="138"/>
      <c r="K156"/>
    </row>
    <row r="157" spans="3:11" ht="16.5" customHeight="1" x14ac:dyDescent="0.35">
      <c r="C157" s="138"/>
      <c r="K157"/>
    </row>
    <row r="158" spans="3:11" ht="16.5" customHeight="1" x14ac:dyDescent="0.35">
      <c r="C158" s="138"/>
      <c r="K158"/>
    </row>
    <row r="159" spans="3:11" ht="16.5" customHeight="1" x14ac:dyDescent="0.35">
      <c r="C159" s="138"/>
      <c r="K159"/>
    </row>
    <row r="160" spans="3:11" ht="16.5" customHeight="1" x14ac:dyDescent="0.35">
      <c r="C160" s="138"/>
      <c r="K160"/>
    </row>
    <row r="161" spans="3:11" ht="16.5" customHeight="1" x14ac:dyDescent="0.35">
      <c r="C161" s="138"/>
      <c r="K161"/>
    </row>
    <row r="162" spans="3:11" ht="16.5" customHeight="1" x14ac:dyDescent="0.35">
      <c r="C162" s="138"/>
      <c r="K162"/>
    </row>
    <row r="163" spans="3:11" ht="16.5" customHeight="1" x14ac:dyDescent="0.35">
      <c r="C163" s="138"/>
      <c r="K163"/>
    </row>
    <row r="164" spans="3:11" ht="16.5" customHeight="1" x14ac:dyDescent="0.35">
      <c r="C164" s="138"/>
      <c r="K164"/>
    </row>
    <row r="165" spans="3:11" ht="16.5" customHeight="1" x14ac:dyDescent="0.35">
      <c r="C165" s="138"/>
      <c r="K165"/>
    </row>
    <row r="166" spans="3:11" ht="16.5" customHeight="1" x14ac:dyDescent="0.35">
      <c r="C166" s="138"/>
      <c r="K166"/>
    </row>
    <row r="167" spans="3:11" ht="16.5" customHeight="1" x14ac:dyDescent="0.35">
      <c r="C167" s="138"/>
      <c r="K167"/>
    </row>
    <row r="168" spans="3:11" ht="16.5" customHeight="1" x14ac:dyDescent="0.35">
      <c r="C168" s="138"/>
      <c r="K168"/>
    </row>
    <row r="169" spans="3:11" ht="16.5" customHeight="1" x14ac:dyDescent="0.35">
      <c r="C169" s="138"/>
      <c r="K169"/>
    </row>
    <row r="170" spans="3:11" ht="16.5" customHeight="1" x14ac:dyDescent="0.35">
      <c r="C170" s="138"/>
      <c r="K170"/>
    </row>
    <row r="171" spans="3:11" ht="16.5" customHeight="1" x14ac:dyDescent="0.35">
      <c r="C171" s="138"/>
      <c r="K171"/>
    </row>
    <row r="172" spans="3:11" ht="16.5" customHeight="1" x14ac:dyDescent="0.35">
      <c r="C172" s="138"/>
      <c r="K172"/>
    </row>
    <row r="173" spans="3:11" ht="16.5" customHeight="1" x14ac:dyDescent="0.35">
      <c r="C173" s="138"/>
      <c r="K173"/>
    </row>
    <row r="174" spans="3:11" ht="16.5" customHeight="1" x14ac:dyDescent="0.35">
      <c r="C174" s="138"/>
      <c r="K174"/>
    </row>
    <row r="175" spans="3:11" ht="16.5" customHeight="1" x14ac:dyDescent="0.35">
      <c r="C175" s="138"/>
      <c r="K175"/>
    </row>
    <row r="176" spans="3:11" ht="16.5" customHeight="1" x14ac:dyDescent="0.35">
      <c r="C176" s="138"/>
      <c r="K176"/>
    </row>
    <row r="177" spans="3:11" ht="16.5" customHeight="1" x14ac:dyDescent="0.35">
      <c r="C177" s="138"/>
      <c r="K177"/>
    </row>
    <row r="178" spans="3:11" ht="16.5" customHeight="1" x14ac:dyDescent="0.35">
      <c r="C178" s="138"/>
      <c r="K178"/>
    </row>
    <row r="179" spans="3:11" ht="16.5" customHeight="1" x14ac:dyDescent="0.35">
      <c r="C179" s="138"/>
      <c r="K179"/>
    </row>
    <row r="180" spans="3:11" ht="16.5" customHeight="1" x14ac:dyDescent="0.35">
      <c r="C180" s="138"/>
      <c r="K180"/>
    </row>
    <row r="181" spans="3:11" ht="16.5" customHeight="1" x14ac:dyDescent="0.35">
      <c r="C181" s="138"/>
      <c r="K181"/>
    </row>
    <row r="182" spans="3:11" ht="16.5" customHeight="1" x14ac:dyDescent="0.35">
      <c r="C182" s="138"/>
      <c r="K182"/>
    </row>
    <row r="183" spans="3:11" ht="16.5" customHeight="1" x14ac:dyDescent="0.35">
      <c r="C183" s="138"/>
      <c r="K183"/>
    </row>
    <row r="184" spans="3:11" ht="16.5" customHeight="1" x14ac:dyDescent="0.35">
      <c r="C184" s="138"/>
      <c r="K184"/>
    </row>
    <row r="185" spans="3:11" ht="16.5" customHeight="1" x14ac:dyDescent="0.35">
      <c r="C185" s="138"/>
      <c r="K185"/>
    </row>
    <row r="186" spans="3:11" ht="16.5" customHeight="1" x14ac:dyDescent="0.35">
      <c r="C186" s="138"/>
      <c r="K186"/>
    </row>
    <row r="187" spans="3:11" ht="16.5" customHeight="1" x14ac:dyDescent="0.35">
      <c r="C187" s="138"/>
      <c r="K187"/>
    </row>
    <row r="188" spans="3:11" ht="16.5" customHeight="1" x14ac:dyDescent="0.35">
      <c r="C188" s="138"/>
      <c r="K188"/>
    </row>
    <row r="189" spans="3:11" ht="16.5" customHeight="1" x14ac:dyDescent="0.35">
      <c r="C189" s="138"/>
      <c r="K189"/>
    </row>
    <row r="190" spans="3:11" ht="16.5" customHeight="1" x14ac:dyDescent="0.35">
      <c r="C190" s="138"/>
      <c r="K190"/>
    </row>
    <row r="191" spans="3:11" ht="16.5" customHeight="1" x14ac:dyDescent="0.35">
      <c r="C191" s="138"/>
      <c r="K191"/>
    </row>
    <row r="192" spans="3:11" ht="16.5" customHeight="1" x14ac:dyDescent="0.35">
      <c r="C192" s="138"/>
      <c r="K192"/>
    </row>
    <row r="193" spans="3:11" ht="16.5" customHeight="1" x14ac:dyDescent="0.35">
      <c r="C193" s="138"/>
      <c r="K193"/>
    </row>
    <row r="194" spans="3:11" ht="16.5" customHeight="1" x14ac:dyDescent="0.35">
      <c r="C194" s="138"/>
      <c r="K194"/>
    </row>
    <row r="195" spans="3:11" ht="16.5" customHeight="1" x14ac:dyDescent="0.35">
      <c r="C195" s="138"/>
      <c r="K195"/>
    </row>
    <row r="196" spans="3:11" ht="16.5" customHeight="1" x14ac:dyDescent="0.35">
      <c r="C196" s="138"/>
      <c r="K196"/>
    </row>
    <row r="197" spans="3:11" ht="16.5" customHeight="1" x14ac:dyDescent="0.35">
      <c r="C197" s="138"/>
      <c r="K197"/>
    </row>
    <row r="198" spans="3:11" ht="16.5" customHeight="1" x14ac:dyDescent="0.35">
      <c r="C198" s="138"/>
      <c r="K198"/>
    </row>
    <row r="199" spans="3:11" ht="16.5" customHeight="1" x14ac:dyDescent="0.35">
      <c r="C199" s="138"/>
      <c r="K199"/>
    </row>
    <row r="200" spans="3:11" ht="16.5" customHeight="1" x14ac:dyDescent="0.35">
      <c r="C200" s="138"/>
      <c r="K200"/>
    </row>
    <row r="201" spans="3:11" ht="16.5" customHeight="1" x14ac:dyDescent="0.35">
      <c r="C201" s="138"/>
      <c r="K201"/>
    </row>
    <row r="202" spans="3:11" ht="16.5" customHeight="1" x14ac:dyDescent="0.35">
      <c r="C202" s="138"/>
      <c r="K202"/>
    </row>
    <row r="203" spans="3:11" ht="16.5" customHeight="1" x14ac:dyDescent="0.35">
      <c r="C203" s="138"/>
      <c r="K203"/>
    </row>
    <row r="204" spans="3:11" ht="16.5" customHeight="1" x14ac:dyDescent="0.35">
      <c r="C204" s="138"/>
      <c r="K204"/>
    </row>
    <row r="205" spans="3:11" ht="16.5" customHeight="1" x14ac:dyDescent="0.35">
      <c r="C205" s="138"/>
      <c r="K205"/>
    </row>
    <row r="206" spans="3:11" ht="16.5" customHeight="1" x14ac:dyDescent="0.35">
      <c r="C206" s="138"/>
      <c r="K206"/>
    </row>
    <row r="207" spans="3:11" ht="16.5" customHeight="1" x14ac:dyDescent="0.35">
      <c r="C207" s="138"/>
      <c r="K207"/>
    </row>
    <row r="208" spans="3:11" ht="16.5" customHeight="1" x14ac:dyDescent="0.35">
      <c r="C208" s="138"/>
      <c r="K208"/>
    </row>
    <row r="209" spans="3:11" ht="16.5" customHeight="1" x14ac:dyDescent="0.35">
      <c r="C209" s="138"/>
      <c r="K209"/>
    </row>
    <row r="210" spans="3:11" ht="16.5" customHeight="1" x14ac:dyDescent="0.35">
      <c r="C210" s="138"/>
      <c r="K210"/>
    </row>
    <row r="211" spans="3:11" ht="16.5" customHeight="1" x14ac:dyDescent="0.35">
      <c r="C211" s="138"/>
      <c r="K211"/>
    </row>
    <row r="212" spans="3:11" ht="16.5" customHeight="1" x14ac:dyDescent="0.35">
      <c r="C212" s="138"/>
      <c r="K212"/>
    </row>
    <row r="213" spans="3:11" ht="16.5" customHeight="1" x14ac:dyDescent="0.35">
      <c r="C213" s="138"/>
      <c r="K213"/>
    </row>
    <row r="214" spans="3:11" ht="16.5" customHeight="1" x14ac:dyDescent="0.35">
      <c r="C214" s="138"/>
      <c r="K214"/>
    </row>
    <row r="215" spans="3:11" ht="16.5" customHeight="1" x14ac:dyDescent="0.35">
      <c r="C215" s="138"/>
      <c r="K215"/>
    </row>
    <row r="216" spans="3:11" ht="16.5" customHeight="1" x14ac:dyDescent="0.35">
      <c r="C216" s="138"/>
      <c r="K216"/>
    </row>
    <row r="217" spans="3:11" ht="16.5" customHeight="1" x14ac:dyDescent="0.35">
      <c r="C217" s="138"/>
      <c r="K217"/>
    </row>
    <row r="218" spans="3:11" ht="16.5" customHeight="1" x14ac:dyDescent="0.35">
      <c r="C218" s="138"/>
      <c r="K218"/>
    </row>
    <row r="219" spans="3:11" ht="16.5" customHeight="1" x14ac:dyDescent="0.35">
      <c r="C219" s="138"/>
      <c r="K219"/>
    </row>
    <row r="220" spans="3:11" ht="16.5" customHeight="1" x14ac:dyDescent="0.35">
      <c r="C220" s="138"/>
      <c r="K220"/>
    </row>
    <row r="221" spans="3:11" ht="16.5" customHeight="1" x14ac:dyDescent="0.35">
      <c r="C221" s="138"/>
      <c r="K221"/>
    </row>
    <row r="222" spans="3:11" ht="16.5" customHeight="1" x14ac:dyDescent="0.35">
      <c r="C222" s="138"/>
      <c r="K222"/>
    </row>
    <row r="223" spans="3:11" ht="16.5" customHeight="1" x14ac:dyDescent="0.35">
      <c r="C223" s="138"/>
      <c r="K223"/>
    </row>
    <row r="224" spans="3:11" ht="16.5" customHeight="1" x14ac:dyDescent="0.35">
      <c r="C224" s="138"/>
      <c r="K224"/>
    </row>
    <row r="225" spans="3:11" ht="16.5" customHeight="1" x14ac:dyDescent="0.35">
      <c r="C225" s="138"/>
      <c r="K225"/>
    </row>
    <row r="226" spans="3:11" ht="16.5" customHeight="1" x14ac:dyDescent="0.35">
      <c r="C226" s="138"/>
      <c r="K226"/>
    </row>
    <row r="227" spans="3:11" ht="16.5" customHeight="1" x14ac:dyDescent="0.35">
      <c r="C227" s="138"/>
      <c r="K227"/>
    </row>
    <row r="228" spans="3:11" ht="16.5" customHeight="1" x14ac:dyDescent="0.35">
      <c r="C228" s="138"/>
      <c r="K228"/>
    </row>
    <row r="229" spans="3:11" ht="16.5" customHeight="1" x14ac:dyDescent="0.35">
      <c r="C229" s="138"/>
      <c r="K229"/>
    </row>
    <row r="230" spans="3:11" ht="16.5" customHeight="1" x14ac:dyDescent="0.35">
      <c r="C230" s="138"/>
      <c r="K230"/>
    </row>
    <row r="231" spans="3:11" ht="16.5" customHeight="1" x14ac:dyDescent="0.35">
      <c r="C231" s="138"/>
      <c r="K231"/>
    </row>
    <row r="232" spans="3:11" ht="16.5" customHeight="1" x14ac:dyDescent="0.35">
      <c r="C232" s="138"/>
      <c r="K232"/>
    </row>
    <row r="233" spans="3:11" ht="16.5" customHeight="1" x14ac:dyDescent="0.35">
      <c r="C233" s="138"/>
      <c r="K233"/>
    </row>
    <row r="234" spans="3:11" ht="16.5" customHeight="1" x14ac:dyDescent="0.35">
      <c r="C234" s="138"/>
      <c r="K234"/>
    </row>
    <row r="235" spans="3:11" ht="16.5" customHeight="1" x14ac:dyDescent="0.35">
      <c r="C235" s="138"/>
      <c r="K235"/>
    </row>
    <row r="236" spans="3:11" ht="16.5" customHeight="1" x14ac:dyDescent="0.35">
      <c r="C236" s="138"/>
      <c r="K236"/>
    </row>
    <row r="237" spans="3:11" ht="16.5" customHeight="1" x14ac:dyDescent="0.35">
      <c r="C237" s="138"/>
      <c r="K237"/>
    </row>
    <row r="238" spans="3:11" ht="16.5" customHeight="1" x14ac:dyDescent="0.35">
      <c r="C238" s="138"/>
      <c r="K238"/>
    </row>
    <row r="239" spans="3:11" ht="16.5" customHeight="1" x14ac:dyDescent="0.35">
      <c r="C239" s="138"/>
      <c r="K239"/>
    </row>
    <row r="240" spans="3:11" ht="16.5" customHeight="1" x14ac:dyDescent="0.35">
      <c r="C240" s="138"/>
      <c r="K240"/>
    </row>
    <row r="241" spans="3:11" ht="16.5" customHeight="1" x14ac:dyDescent="0.35">
      <c r="C241" s="138"/>
      <c r="K241"/>
    </row>
    <row r="242" spans="3:11" ht="16.5" customHeight="1" x14ac:dyDescent="0.35">
      <c r="C242" s="138"/>
      <c r="K242"/>
    </row>
    <row r="243" spans="3:11" ht="16.5" customHeight="1" x14ac:dyDescent="0.35">
      <c r="C243" s="138"/>
      <c r="K243"/>
    </row>
    <row r="244" spans="3:11" ht="16.5" customHeight="1" x14ac:dyDescent="0.35">
      <c r="C244" s="138"/>
      <c r="K244"/>
    </row>
    <row r="245" spans="3:11" ht="16.5" customHeight="1" x14ac:dyDescent="0.35">
      <c r="C245" s="138"/>
    </row>
    <row r="246" spans="3:11" ht="16.5" customHeight="1" x14ac:dyDescent="0.35">
      <c r="C246" s="138"/>
    </row>
    <row r="247" spans="3:11" ht="16.5" customHeight="1" x14ac:dyDescent="0.35">
      <c r="C247" s="138"/>
    </row>
    <row r="248" spans="3:11" ht="16.5" customHeight="1" x14ac:dyDescent="0.35">
      <c r="C248" s="138"/>
    </row>
    <row r="249" spans="3:11" ht="16.5" customHeight="1" x14ac:dyDescent="0.35">
      <c r="C249" s="138"/>
    </row>
    <row r="250" spans="3:11" ht="16.5" customHeight="1" x14ac:dyDescent="0.35">
      <c r="C250" s="138"/>
    </row>
    <row r="251" spans="3:11" ht="16.5" customHeight="1" x14ac:dyDescent="0.35">
      <c r="C251" s="138"/>
    </row>
    <row r="252" spans="3:11" ht="16.5" customHeight="1" x14ac:dyDescent="0.35">
      <c r="C252" s="138"/>
    </row>
    <row r="253" spans="3:11" ht="16.5" customHeight="1" x14ac:dyDescent="0.35">
      <c r="C253" s="138"/>
    </row>
    <row r="254" spans="3:11" ht="16.5" customHeight="1" x14ac:dyDescent="0.35">
      <c r="C254" s="138"/>
    </row>
    <row r="255" spans="3:11" ht="16.5" customHeight="1" x14ac:dyDescent="0.35">
      <c r="C255" s="138"/>
    </row>
    <row r="256" spans="3:11" ht="16.5" customHeight="1" x14ac:dyDescent="0.35">
      <c r="C256" s="138"/>
    </row>
    <row r="257" spans="3:3" ht="16.5" customHeight="1" x14ac:dyDescent="0.35">
      <c r="C257" s="138"/>
    </row>
    <row r="258" spans="3:3" ht="16.5" customHeight="1" x14ac:dyDescent="0.35">
      <c r="C258" s="138"/>
    </row>
    <row r="259" spans="3:3" ht="16.5" customHeight="1" x14ac:dyDescent="0.35">
      <c r="C259" s="138"/>
    </row>
    <row r="260" spans="3:3" ht="16.5" customHeight="1" x14ac:dyDescent="0.35">
      <c r="C260" s="138"/>
    </row>
    <row r="261" spans="3:3" ht="16.5" customHeight="1" x14ac:dyDescent="0.35">
      <c r="C261" s="138"/>
    </row>
    <row r="262" spans="3:3" ht="16.5" customHeight="1" x14ac:dyDescent="0.35">
      <c r="C262" s="138"/>
    </row>
    <row r="263" spans="3:3" ht="14.25" customHeight="1" x14ac:dyDescent="0.35">
      <c r="C263" s="138"/>
    </row>
    <row r="264" spans="3:3" ht="14.25" customHeight="1" x14ac:dyDescent="0.35">
      <c r="C264" s="138"/>
    </row>
    <row r="265" spans="3:3" ht="14.25" customHeight="1" x14ac:dyDescent="0.35">
      <c r="C265" s="138"/>
    </row>
    <row r="266" spans="3:3" ht="30.75" customHeight="1" x14ac:dyDescent="0.35">
      <c r="C266" s="138"/>
    </row>
    <row r="267" spans="3:3" ht="14.25" customHeight="1" x14ac:dyDescent="0.35">
      <c r="C267" s="138"/>
    </row>
    <row r="268" spans="3:3" ht="14.25" customHeight="1" x14ac:dyDescent="0.35">
      <c r="C268" s="138"/>
    </row>
    <row r="269" spans="3:3" ht="14.25" customHeight="1" x14ac:dyDescent="0.35">
      <c r="C269" s="138"/>
    </row>
    <row r="270" spans="3:3" ht="14.25" customHeight="1" x14ac:dyDescent="0.35">
      <c r="C270" s="138"/>
    </row>
    <row r="271" spans="3:3" ht="14.25" customHeight="1" x14ac:dyDescent="0.35">
      <c r="C271" s="138"/>
    </row>
    <row r="272" spans="3:3" ht="14.25" customHeight="1" x14ac:dyDescent="0.35">
      <c r="C272" s="138"/>
    </row>
    <row r="273" spans="3:3" ht="14.25" customHeight="1" x14ac:dyDescent="0.35">
      <c r="C273" s="138"/>
    </row>
    <row r="274" spans="3:3" ht="14.25" customHeight="1" x14ac:dyDescent="0.35">
      <c r="C274" s="138"/>
    </row>
    <row r="275" spans="3:3" ht="14.25" customHeight="1" x14ac:dyDescent="0.35">
      <c r="C275" s="138"/>
    </row>
    <row r="276" spans="3:3" ht="14.25" customHeight="1" x14ac:dyDescent="0.35">
      <c r="C276" s="138"/>
    </row>
    <row r="277" spans="3:3" ht="14.25" customHeight="1" x14ac:dyDescent="0.35">
      <c r="C277" s="138"/>
    </row>
    <row r="278" spans="3:3" ht="14.25" customHeight="1" x14ac:dyDescent="0.35">
      <c r="C278" s="138"/>
    </row>
    <row r="279" spans="3:3" ht="14.25" customHeight="1" x14ac:dyDescent="0.35">
      <c r="C279" s="138"/>
    </row>
    <row r="280" spans="3:3" ht="14.25" customHeight="1" x14ac:dyDescent="0.35">
      <c r="C280" s="138"/>
    </row>
    <row r="281" spans="3:3" ht="14.25" customHeight="1" x14ac:dyDescent="0.35">
      <c r="C281" s="138"/>
    </row>
    <row r="282" spans="3:3" ht="14.25" customHeight="1" x14ac:dyDescent="0.35">
      <c r="C282" s="138"/>
    </row>
    <row r="283" spans="3:3" ht="14.25" customHeight="1" x14ac:dyDescent="0.35">
      <c r="C283" s="138"/>
    </row>
    <row r="284" spans="3:3" ht="14.25" customHeight="1" x14ac:dyDescent="0.35">
      <c r="C284" s="138"/>
    </row>
    <row r="285" spans="3:3" ht="14.25" customHeight="1" x14ac:dyDescent="0.35">
      <c r="C285" s="138"/>
    </row>
    <row r="286" spans="3:3" ht="14.25" customHeight="1" x14ac:dyDescent="0.35">
      <c r="C286" s="138"/>
    </row>
    <row r="287" spans="3:3" ht="14.25" customHeight="1" x14ac:dyDescent="0.35">
      <c r="C287" s="138"/>
    </row>
    <row r="288" spans="3:3" ht="14.25" customHeight="1" x14ac:dyDescent="0.35">
      <c r="C288" s="138"/>
    </row>
    <row r="289" spans="3:3" ht="14.25" customHeight="1" x14ac:dyDescent="0.35">
      <c r="C289" s="138"/>
    </row>
    <row r="290" spans="3:3" ht="14.25" customHeight="1" x14ac:dyDescent="0.35">
      <c r="C290" s="138"/>
    </row>
    <row r="291" spans="3:3" ht="30.75" customHeight="1" x14ac:dyDescent="0.35">
      <c r="C291" s="138"/>
    </row>
    <row r="292" spans="3:3" ht="14.25" customHeight="1" x14ac:dyDescent="0.35">
      <c r="C292" s="138"/>
    </row>
    <row r="293" spans="3:3" ht="14.25" customHeight="1" x14ac:dyDescent="0.35">
      <c r="C293" s="138"/>
    </row>
    <row r="294" spans="3:3" ht="14.25" customHeight="1" x14ac:dyDescent="0.35">
      <c r="C294" s="138"/>
    </row>
    <row r="295" spans="3:3" ht="14.25" customHeight="1" x14ac:dyDescent="0.35">
      <c r="C295" s="138"/>
    </row>
    <row r="296" spans="3:3" ht="14.25" customHeight="1" x14ac:dyDescent="0.35">
      <c r="C296" s="138"/>
    </row>
    <row r="297" spans="3:3" ht="14.25" customHeight="1" x14ac:dyDescent="0.35">
      <c r="C297" s="138"/>
    </row>
    <row r="298" spans="3:3" ht="14.25" customHeight="1" x14ac:dyDescent="0.35">
      <c r="C298" s="138"/>
    </row>
    <row r="299" spans="3:3" ht="14.25" customHeight="1" x14ac:dyDescent="0.35">
      <c r="C299" s="138"/>
    </row>
    <row r="300" spans="3:3" ht="14.25" customHeight="1" x14ac:dyDescent="0.35">
      <c r="C300" s="138"/>
    </row>
    <row r="301" spans="3:3" ht="14.25" customHeight="1" x14ac:dyDescent="0.35">
      <c r="C301" s="138"/>
    </row>
    <row r="302" spans="3:3" ht="14.25" customHeight="1" x14ac:dyDescent="0.35">
      <c r="C302" s="138"/>
    </row>
    <row r="303" spans="3:3" ht="14.25" customHeight="1" x14ac:dyDescent="0.35">
      <c r="C303" s="138"/>
    </row>
    <row r="304" spans="3:3" ht="14.25" customHeight="1" x14ac:dyDescent="0.35">
      <c r="C304" s="138"/>
    </row>
    <row r="305" spans="3:3" ht="14.25" customHeight="1" x14ac:dyDescent="0.35">
      <c r="C305" s="138"/>
    </row>
    <row r="306" spans="3:3" ht="14.25" customHeight="1" x14ac:dyDescent="0.35">
      <c r="C306" s="138"/>
    </row>
    <row r="307" spans="3:3" ht="14.25" customHeight="1" x14ac:dyDescent="0.35">
      <c r="C307" s="138"/>
    </row>
    <row r="308" spans="3:3" ht="14.25" customHeight="1" x14ac:dyDescent="0.35">
      <c r="C308" s="138"/>
    </row>
    <row r="309" spans="3:3" ht="14.25" customHeight="1" x14ac:dyDescent="0.35">
      <c r="C309" s="138"/>
    </row>
    <row r="310" spans="3:3" ht="14.25" customHeight="1" x14ac:dyDescent="0.35">
      <c r="C310" s="138"/>
    </row>
    <row r="311" spans="3:3" ht="16.5" customHeight="1" x14ac:dyDescent="0.35">
      <c r="C311" s="138"/>
    </row>
    <row r="312" spans="3:3" ht="30.75" customHeight="1" x14ac:dyDescent="0.35">
      <c r="C312" s="138"/>
    </row>
    <row r="313" spans="3:3" ht="15.75" customHeight="1" x14ac:dyDescent="0.35">
      <c r="C313" s="138"/>
    </row>
    <row r="314" spans="3:3" ht="14.25" customHeight="1" x14ac:dyDescent="0.35">
      <c r="C314" s="138"/>
    </row>
    <row r="315" spans="3:3" ht="14.25" customHeight="1" x14ac:dyDescent="0.35">
      <c r="C315" s="138"/>
    </row>
    <row r="316" spans="3:3" ht="14.25" customHeight="1" x14ac:dyDescent="0.35">
      <c r="C316" s="138"/>
    </row>
    <row r="317" spans="3:3" ht="14.25" customHeight="1" x14ac:dyDescent="0.35">
      <c r="C317" s="138"/>
    </row>
    <row r="318" spans="3:3" ht="14.25" customHeight="1" x14ac:dyDescent="0.35">
      <c r="C318" s="138"/>
    </row>
    <row r="319" spans="3:3" ht="14.25" customHeight="1" x14ac:dyDescent="0.35">
      <c r="C319" s="138"/>
    </row>
    <row r="320" spans="3:3" ht="14.25" customHeight="1" x14ac:dyDescent="0.35">
      <c r="C320" s="138"/>
    </row>
    <row r="321" spans="3:3" ht="14.25" customHeight="1" x14ac:dyDescent="0.35">
      <c r="C321" s="138"/>
    </row>
    <row r="322" spans="3:3" ht="14.25" customHeight="1" x14ac:dyDescent="0.35">
      <c r="C322" s="138"/>
    </row>
    <row r="323" spans="3:3" ht="14.25" customHeight="1" x14ac:dyDescent="0.35">
      <c r="C323" s="138"/>
    </row>
    <row r="324" spans="3:3" ht="30.75" customHeight="1" x14ac:dyDescent="0.35">
      <c r="C324" s="138"/>
    </row>
    <row r="325" spans="3:3" ht="14.25" customHeight="1" x14ac:dyDescent="0.35">
      <c r="C325" s="138"/>
    </row>
    <row r="326" spans="3:3" ht="14.25" customHeight="1" x14ac:dyDescent="0.35">
      <c r="C326" s="138"/>
    </row>
    <row r="327" spans="3:3" ht="14.25" customHeight="1" x14ac:dyDescent="0.35">
      <c r="C327" s="138"/>
    </row>
    <row r="328" spans="3:3" ht="14.25" customHeight="1" x14ac:dyDescent="0.35">
      <c r="C328" s="138"/>
    </row>
    <row r="329" spans="3:3" ht="14.25" customHeight="1" x14ac:dyDescent="0.35">
      <c r="C329" s="138"/>
    </row>
    <row r="330" spans="3:3" ht="14.25" customHeight="1" x14ac:dyDescent="0.35">
      <c r="C330" s="138"/>
    </row>
    <row r="331" spans="3:3" ht="14.25" customHeight="1" x14ac:dyDescent="0.35">
      <c r="C331" s="138"/>
    </row>
    <row r="332" spans="3:3" ht="14.25" customHeight="1" x14ac:dyDescent="0.35">
      <c r="C332" s="138"/>
    </row>
    <row r="333" spans="3:3" ht="14.25" customHeight="1" x14ac:dyDescent="0.35">
      <c r="C333" s="138"/>
    </row>
    <row r="334" spans="3:3" ht="14.25" customHeight="1" x14ac:dyDescent="0.35">
      <c r="C334" s="138"/>
    </row>
    <row r="335" spans="3:3" ht="14.25" customHeight="1" x14ac:dyDescent="0.35">
      <c r="C335" s="138"/>
    </row>
    <row r="336" spans="3:3" hidden="1" x14ac:dyDescent="0.35"/>
  </sheetData>
  <sheetProtection algorithmName="SHA-512" hashValue="O9LzqoFQB+c9ZijXdJkTkNqHuWYpNj1fZ78N5o2LUGY0LSKuqTBtnp/FaqgB9XKkrsMxrNIBpwUkxaUk39s5ZQ==" saltValue="iB8XqyKcouGwOoJkYNbx4w==" spinCount="100000" sheet="1" objects="1" scenarios="1" selectLockedCells="1"/>
  <mergeCells count="14">
    <mergeCell ref="A3:I3"/>
    <mergeCell ref="F5:G5"/>
    <mergeCell ref="H5:I5"/>
    <mergeCell ref="A15:A16"/>
    <mergeCell ref="B15:B16"/>
    <mergeCell ref="C15:C16"/>
    <mergeCell ref="D15:D16"/>
    <mergeCell ref="F15:F16"/>
    <mergeCell ref="E15:E16"/>
    <mergeCell ref="A5:A6"/>
    <mergeCell ref="B5:B6"/>
    <mergeCell ref="C5:C6"/>
    <mergeCell ref="D5:D6"/>
    <mergeCell ref="E5:E6"/>
  </mergeCells>
  <conditionalFormatting sqref="N3">
    <cfRule type="cellIs" dxfId="7" priority="1" operator="equal">
      <formula>"טבלה לא תקינה - לא מולאו כל שדות החובה"</formula>
    </cfRule>
    <cfRule type="cellIs" dxfId="6" priority="2" operator="equal">
      <formula>"מולאו כל השדות"</formula>
    </cfRule>
  </conditionalFormatting>
  <dataValidations count="2">
    <dataValidation type="whole" operator="greaterThan" allowBlank="1" showInputMessage="1" showErrorMessage="1" error="יש להזין מספר שלם גדול מ 0" sqref="F7:I9" xr:uid="{2C0DE0D7-25CC-4F6A-BAD8-CE3E8E31F800}">
      <formula1>0</formula1>
    </dataValidation>
    <dataValidation operator="greaterThan" allowBlank="1" showInputMessage="1" showErrorMessage="1" error="יש להזין מספר שלם גדול מ 0" sqref="E54:E65 E83:E85 E51:E52 E42:E45 E48" xr:uid="{FF50C1A9-0771-4443-8F4D-86E4EF58787D}"/>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6781B-DC10-47F3-B929-CB3E209B122A}">
  <dimension ref="A1:L6"/>
  <sheetViews>
    <sheetView rightToLeft="1" workbookViewId="0">
      <selection activeCell="E6" sqref="E6"/>
    </sheetView>
  </sheetViews>
  <sheetFormatPr defaultRowHeight="14.5" x14ac:dyDescent="0.35"/>
  <cols>
    <col min="1" max="1" width="8.6328125" style="45" customWidth="1"/>
    <col min="2" max="2" width="41.90625" customWidth="1"/>
    <col min="3" max="3" width="36.90625" customWidth="1"/>
    <col min="4" max="4" width="9.7265625" customWidth="1"/>
    <col min="5" max="5" width="11.08984375" customWidth="1"/>
    <col min="7" max="7" width="1.26953125" hidden="1" customWidth="1"/>
    <col min="8" max="9" width="9" style="10" hidden="1" customWidth="1"/>
    <col min="10" max="10" width="1.26953125" customWidth="1"/>
    <col min="12" max="12" width="17.90625" customWidth="1"/>
    <col min="13" max="13" width="0.90625" customWidth="1"/>
  </cols>
  <sheetData>
    <row r="1" spans="1:12" s="37" customFormat="1" ht="21" x14ac:dyDescent="0.35">
      <c r="A1" s="44" t="s">
        <v>344</v>
      </c>
      <c r="C1" s="38"/>
      <c r="E1" s="39"/>
    </row>
    <row r="2" spans="1:12" ht="15" thickBot="1" x14ac:dyDescent="0.4"/>
    <row r="3" spans="1:12" s="12" customFormat="1" ht="34" customHeight="1" thickBot="1" x14ac:dyDescent="0.4">
      <c r="A3" s="326" t="s">
        <v>345</v>
      </c>
      <c r="B3" s="327"/>
      <c r="C3" s="327"/>
      <c r="D3" s="327"/>
      <c r="E3" s="327"/>
      <c r="F3" s="328"/>
      <c r="H3" s="149" t="s">
        <v>44</v>
      </c>
      <c r="I3" s="13">
        <f>H6</f>
        <v>0</v>
      </c>
      <c r="K3" s="8" t="s">
        <v>14</v>
      </c>
      <c r="L3" s="7" t="str">
        <f>IF(I3=1,"מולאו כל השדות","גיליון לא תקין - לא מולאו כל שדות החובה")</f>
        <v>גיליון לא תקין - לא מולאו כל שדות החובה</v>
      </c>
    </row>
    <row r="4" spans="1:12" ht="15" thickBot="1" x14ac:dyDescent="0.4"/>
    <row r="5" spans="1:12" ht="43" thickTop="1" thickBot="1" x14ac:dyDescent="0.4">
      <c r="A5" s="42" t="s">
        <v>5</v>
      </c>
      <c r="B5" s="41" t="s">
        <v>32</v>
      </c>
      <c r="C5" s="42" t="s">
        <v>15</v>
      </c>
      <c r="D5" s="43" t="s">
        <v>4</v>
      </c>
      <c r="E5" s="42" t="s">
        <v>33</v>
      </c>
      <c r="H5" s="149" t="s">
        <v>13</v>
      </c>
      <c r="I5" s="149" t="s">
        <v>16</v>
      </c>
    </row>
    <row r="6" spans="1:12" ht="43.5" customHeight="1" thickTop="1" thickBot="1" x14ac:dyDescent="0.4">
      <c r="A6" s="46" t="s">
        <v>484</v>
      </c>
      <c r="B6" s="18" t="s">
        <v>346</v>
      </c>
      <c r="C6" s="47" t="s">
        <v>347</v>
      </c>
      <c r="D6" s="46" t="s">
        <v>348</v>
      </c>
      <c r="E6" s="70"/>
      <c r="H6" s="13">
        <f t="shared" ref="H6" si="0">IF(E6&gt;=1,1,0)</f>
        <v>0</v>
      </c>
      <c r="I6" s="11"/>
    </row>
  </sheetData>
  <sheetProtection algorithmName="SHA-512" hashValue="W/V5ccOCIE5YZ+O7CGNY50HmVrHZyLRrenGctWd4gr08zTJyNEVm5kY+EOk1fOm+aoUmALVpfjxg76Pv+P+mIQ==" saltValue="5dtY79C38VTeILwQdLsTDA==" spinCount="100000" sheet="1" objects="1" scenarios="1" selectLockedCells="1"/>
  <mergeCells count="1">
    <mergeCell ref="A3:F3"/>
  </mergeCells>
  <conditionalFormatting sqref="L3">
    <cfRule type="cellIs" dxfId="5" priority="1" operator="equal">
      <formula>"מולאו כל השדות"</formula>
    </cfRule>
    <cfRule type="cellIs" dxfId="4" priority="2" operator="equal">
      <formula>"גיליון לא תקין - לא מולאו כל שדות החובה"</formula>
    </cfRule>
  </conditionalFormatting>
  <dataValidations count="1">
    <dataValidation type="whole" operator="greaterThan" allowBlank="1" showInputMessage="1" showErrorMessage="1" error="יש להזין מספר שלם גדול מ- 0" sqref="E6" xr:uid="{EE1A8266-DDA0-46F5-9395-8174E1F2B18C}">
      <formula1>0</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42"/>
  <sheetViews>
    <sheetView rightToLeft="1" topLeftCell="A32" zoomScale="85" zoomScaleNormal="85" workbookViewId="0">
      <selection activeCell="E13" sqref="E13"/>
    </sheetView>
  </sheetViews>
  <sheetFormatPr defaultRowHeight="14.5" x14ac:dyDescent="0.35"/>
  <cols>
    <col min="1" max="1" width="8.6328125" style="45" customWidth="1"/>
    <col min="2" max="2" width="39.7265625" customWidth="1"/>
    <col min="3" max="3" width="27" customWidth="1"/>
    <col min="4" max="4" width="9.7265625" customWidth="1"/>
    <col min="5" max="5" width="11.08984375" customWidth="1"/>
    <col min="6" max="6" width="9.81640625" style="11" customWidth="1"/>
    <col min="7" max="7" width="1.26953125" hidden="1" customWidth="1"/>
    <col min="8" max="8" width="9" style="10" hidden="1" customWidth="1"/>
    <col min="9" max="9" width="9" style="11" hidden="1" customWidth="1"/>
    <col min="10" max="10" width="1.26953125" customWidth="1"/>
    <col min="11" max="11" width="13.08984375" customWidth="1"/>
    <col min="12" max="12" width="20.08984375" customWidth="1"/>
    <col min="13" max="13" width="0.90625" customWidth="1"/>
  </cols>
  <sheetData>
    <row r="1" spans="1:12" s="37" customFormat="1" ht="21" x14ac:dyDescent="0.35">
      <c r="A1" s="44" t="s">
        <v>480</v>
      </c>
      <c r="C1" s="38"/>
      <c r="E1" s="39"/>
      <c r="F1" s="264"/>
      <c r="I1" s="264"/>
    </row>
    <row r="2" spans="1:12" ht="5" customHeight="1" thickBot="1" x14ac:dyDescent="0.4"/>
    <row r="3" spans="1:12" s="12" customFormat="1" ht="146.5" customHeight="1" thickBot="1" x14ac:dyDescent="0.4">
      <c r="A3" s="326" t="s">
        <v>529</v>
      </c>
      <c r="B3" s="327"/>
      <c r="C3" s="327"/>
      <c r="D3" s="327"/>
      <c r="E3" s="327"/>
      <c r="F3" s="328"/>
      <c r="H3" s="149" t="s">
        <v>44</v>
      </c>
      <c r="I3" s="13">
        <f>I8*I19*I41</f>
        <v>0</v>
      </c>
      <c r="K3" s="8" t="s">
        <v>14</v>
      </c>
      <c r="L3" s="7" t="str">
        <f>IF(I3=1,"מולאו כל השדות","גיליון לא תקין - לא מולאו כל שדות החובה")</f>
        <v>גיליון לא תקין - לא מולאו כל שדות החובה</v>
      </c>
    </row>
    <row r="4" spans="1:12" ht="5" customHeight="1" x14ac:dyDescent="0.35"/>
    <row r="5" spans="1:12" ht="18.5" x14ac:dyDescent="0.35">
      <c r="A5" s="265" t="s">
        <v>479</v>
      </c>
    </row>
    <row r="6" spans="1:12" ht="5" customHeight="1" thickBot="1" x14ac:dyDescent="0.4"/>
    <row r="7" spans="1:12" ht="43" thickTop="1" thickBot="1" x14ac:dyDescent="0.4">
      <c r="A7" s="42" t="s">
        <v>5</v>
      </c>
      <c r="B7" s="41" t="s">
        <v>32</v>
      </c>
      <c r="C7" s="42" t="s">
        <v>15</v>
      </c>
      <c r="D7" s="43" t="s">
        <v>4</v>
      </c>
      <c r="E7" s="42" t="s">
        <v>359</v>
      </c>
      <c r="H7" s="149" t="s">
        <v>13</v>
      </c>
      <c r="I7" s="149" t="s">
        <v>16</v>
      </c>
      <c r="K7" s="8" t="s">
        <v>483</v>
      </c>
      <c r="L7" s="7" t="str">
        <f>IF(AND(E14&gt;=12000000,E14&lt;=14000000),"עלות בטווח המותר","עלות מחוץ לטווח המותר")</f>
        <v>עלות מחוץ לטווח המותר</v>
      </c>
    </row>
    <row r="8" spans="1:12" ht="29" thickTop="1" thickBot="1" x14ac:dyDescent="0.4">
      <c r="A8" s="46" t="s">
        <v>297</v>
      </c>
      <c r="B8" s="18" t="s">
        <v>34</v>
      </c>
      <c r="C8" s="47" t="s">
        <v>35</v>
      </c>
      <c r="D8" s="266" t="s">
        <v>324</v>
      </c>
      <c r="E8" s="70"/>
      <c r="F8"/>
      <c r="H8" s="13">
        <f>IF(E8&gt;=1,1,0)</f>
        <v>0</v>
      </c>
      <c r="I8" s="13">
        <f>PRODUCT(H8:H13)</f>
        <v>0</v>
      </c>
    </row>
    <row r="9" spans="1:12" ht="28.5" thickBot="1" x14ac:dyDescent="0.4">
      <c r="A9" s="46" t="s">
        <v>514</v>
      </c>
      <c r="B9" s="18" t="s">
        <v>369</v>
      </c>
      <c r="C9" s="47" t="s">
        <v>313</v>
      </c>
      <c r="D9" s="266" t="s">
        <v>36</v>
      </c>
      <c r="E9" s="70"/>
      <c r="F9"/>
      <c r="H9" s="13">
        <f t="shared" ref="H9:H34" si="0">IF(E9&gt;=1,1,0)</f>
        <v>0</v>
      </c>
    </row>
    <row r="10" spans="1:12" ht="15" thickBot="1" x14ac:dyDescent="0.4">
      <c r="A10" s="46" t="s">
        <v>298</v>
      </c>
      <c r="B10" s="18" t="s">
        <v>316</v>
      </c>
      <c r="C10" s="47"/>
      <c r="D10" s="266" t="s">
        <v>37</v>
      </c>
      <c r="E10" s="70"/>
      <c r="F10"/>
      <c r="H10" s="13">
        <f t="shared" si="0"/>
        <v>0</v>
      </c>
    </row>
    <row r="11" spans="1:12" ht="56.5" thickBot="1" x14ac:dyDescent="0.4">
      <c r="A11" s="46" t="s">
        <v>299</v>
      </c>
      <c r="B11" s="18" t="s">
        <v>317</v>
      </c>
      <c r="C11" s="47" t="s">
        <v>516</v>
      </c>
      <c r="D11" s="266" t="s">
        <v>38</v>
      </c>
      <c r="E11" s="70"/>
      <c r="F11"/>
      <c r="H11" s="13">
        <f t="shared" si="0"/>
        <v>0</v>
      </c>
    </row>
    <row r="12" spans="1:12" ht="28.5" thickBot="1" x14ac:dyDescent="0.4">
      <c r="A12" s="46" t="s">
        <v>300</v>
      </c>
      <c r="B12" s="18" t="s">
        <v>319</v>
      </c>
      <c r="C12" s="47"/>
      <c r="D12" s="266" t="s">
        <v>320</v>
      </c>
      <c r="E12" s="70"/>
      <c r="F12"/>
      <c r="H12" s="13">
        <f t="shared" si="0"/>
        <v>0</v>
      </c>
    </row>
    <row r="13" spans="1:12" ht="15" thickBot="1" x14ac:dyDescent="0.4">
      <c r="A13" s="46" t="s">
        <v>301</v>
      </c>
      <c r="B13" s="18" t="s">
        <v>43</v>
      </c>
      <c r="C13" s="47"/>
      <c r="D13" s="266" t="s">
        <v>41</v>
      </c>
      <c r="E13" s="70"/>
      <c r="F13"/>
      <c r="H13" s="13">
        <f t="shared" si="0"/>
        <v>0</v>
      </c>
    </row>
    <row r="14" spans="1:12" ht="30" customHeight="1" thickTop="1" thickBot="1" x14ac:dyDescent="0.4">
      <c r="A14" s="267"/>
      <c r="B14" s="329" t="s">
        <v>341</v>
      </c>
      <c r="C14" s="330"/>
      <c r="D14" s="331"/>
      <c r="E14" s="268">
        <f>SUM(E8:E13)</f>
        <v>0</v>
      </c>
      <c r="F14" s="269"/>
    </row>
    <row r="15" spans="1:12" ht="15" thickTop="1" x14ac:dyDescent="0.35">
      <c r="A15"/>
      <c r="F15"/>
      <c r="H15"/>
      <c r="I15" s="1"/>
    </row>
    <row r="16" spans="1:12" ht="18.5" x14ac:dyDescent="0.35">
      <c r="A16" s="265" t="s">
        <v>513</v>
      </c>
    </row>
    <row r="17" spans="1:9" ht="5" customHeight="1" thickBot="1" x14ac:dyDescent="0.4"/>
    <row r="18" spans="1:9" ht="43" thickTop="1" thickBot="1" x14ac:dyDescent="0.4">
      <c r="A18" s="42" t="s">
        <v>5</v>
      </c>
      <c r="B18" s="41" t="s">
        <v>32</v>
      </c>
      <c r="C18" s="42" t="s">
        <v>15</v>
      </c>
      <c r="D18" s="43" t="s">
        <v>4</v>
      </c>
      <c r="E18" s="42" t="s">
        <v>359</v>
      </c>
      <c r="H18" s="149" t="s">
        <v>13</v>
      </c>
      <c r="I18" s="149" t="s">
        <v>16</v>
      </c>
    </row>
    <row r="19" spans="1:9" ht="57" thickTop="1" thickBot="1" x14ac:dyDescent="0.4">
      <c r="A19" s="46" t="s">
        <v>302</v>
      </c>
      <c r="B19" s="18" t="s">
        <v>318</v>
      </c>
      <c r="C19" s="270" t="s">
        <v>485</v>
      </c>
      <c r="D19" s="266" t="s">
        <v>39</v>
      </c>
      <c r="E19" s="70"/>
      <c r="F19"/>
      <c r="H19" s="13">
        <f>IF(E19&gt;=1,1,0)</f>
        <v>0</v>
      </c>
      <c r="I19" s="13">
        <f>PRODUCT(H19:H34)</f>
        <v>0</v>
      </c>
    </row>
    <row r="20" spans="1:9" ht="15" thickBot="1" x14ac:dyDescent="0.4">
      <c r="A20" s="46" t="s">
        <v>303</v>
      </c>
      <c r="B20" s="18" t="s">
        <v>321</v>
      </c>
      <c r="C20" s="47"/>
      <c r="D20" s="266" t="s">
        <v>322</v>
      </c>
      <c r="E20" s="70"/>
      <c r="F20"/>
      <c r="H20" s="13">
        <f>IF(E20&gt;=1,1,0)</f>
        <v>0</v>
      </c>
    </row>
    <row r="21" spans="1:9" ht="15" thickBot="1" x14ac:dyDescent="0.4">
      <c r="A21" s="46" t="s">
        <v>304</v>
      </c>
      <c r="B21" s="18" t="s">
        <v>323</v>
      </c>
      <c r="C21" s="47"/>
      <c r="D21" s="266" t="s">
        <v>42</v>
      </c>
      <c r="E21" s="70"/>
      <c r="F21"/>
      <c r="H21" s="13">
        <f>IF(E21&gt;=1,1,0)</f>
        <v>0</v>
      </c>
    </row>
    <row r="22" spans="1:9" ht="56.5" thickBot="1" x14ac:dyDescent="0.4">
      <c r="A22" s="46" t="s">
        <v>305</v>
      </c>
      <c r="B22" s="18" t="s">
        <v>342</v>
      </c>
      <c r="C22" s="47" t="s">
        <v>343</v>
      </c>
      <c r="D22" s="266" t="s">
        <v>315</v>
      </c>
      <c r="E22" s="70"/>
      <c r="F22"/>
      <c r="H22" s="13">
        <f t="shared" si="0"/>
        <v>0</v>
      </c>
    </row>
    <row r="23" spans="1:9" ht="15" thickBot="1" x14ac:dyDescent="0.4">
      <c r="A23" s="46" t="s">
        <v>306</v>
      </c>
      <c r="B23" s="18" t="s">
        <v>325</v>
      </c>
      <c r="C23" s="47"/>
      <c r="D23" s="266" t="s">
        <v>109</v>
      </c>
      <c r="E23" s="271">
        <f>SUM('טבלה 5.1.2'!M9:M13)</f>
        <v>0</v>
      </c>
      <c r="H23" s="13">
        <f t="shared" si="0"/>
        <v>0</v>
      </c>
    </row>
    <row r="24" spans="1:9" ht="28.5" thickBot="1" x14ac:dyDescent="0.4">
      <c r="A24" s="46" t="s">
        <v>307</v>
      </c>
      <c r="B24" s="18" t="s">
        <v>327</v>
      </c>
      <c r="C24" s="47"/>
      <c r="D24" s="266" t="s">
        <v>326</v>
      </c>
      <c r="E24" s="271">
        <f>SUM('טבלה 5.1.2'!M15:M19)</f>
        <v>0</v>
      </c>
      <c r="H24" s="13">
        <f t="shared" si="0"/>
        <v>0</v>
      </c>
    </row>
    <row r="25" spans="1:9" ht="28.5" thickBot="1" x14ac:dyDescent="0.4">
      <c r="A25" s="46" t="s">
        <v>308</v>
      </c>
      <c r="B25" s="18" t="s">
        <v>328</v>
      </c>
      <c r="C25" s="47"/>
      <c r="D25" s="266" t="s">
        <v>108</v>
      </c>
      <c r="E25" s="271">
        <f>SUM('טבלה 5.1.2'!M21:M25)</f>
        <v>0</v>
      </c>
      <c r="H25" s="13">
        <f t="shared" si="0"/>
        <v>0</v>
      </c>
    </row>
    <row r="26" spans="1:9" ht="28.5" thickBot="1" x14ac:dyDescent="0.4">
      <c r="A26" s="46" t="s">
        <v>309</v>
      </c>
      <c r="B26" s="18" t="s">
        <v>329</v>
      </c>
      <c r="C26" s="272"/>
      <c r="D26" s="266" t="s">
        <v>114</v>
      </c>
      <c r="E26" s="271">
        <f>SUM('טבלה 5.1.2'!M27:M31)</f>
        <v>0</v>
      </c>
      <c r="H26" s="13">
        <f t="shared" si="0"/>
        <v>0</v>
      </c>
    </row>
    <row r="27" spans="1:9" ht="28.5" thickBot="1" x14ac:dyDescent="0.4">
      <c r="A27" s="46" t="s">
        <v>310</v>
      </c>
      <c r="B27" s="18" t="s">
        <v>330</v>
      </c>
      <c r="C27" s="272"/>
      <c r="D27" s="266" t="s">
        <v>116</v>
      </c>
      <c r="E27" s="271">
        <f>SUM('טבלה 5.1.2'!M34:M38)</f>
        <v>0</v>
      </c>
      <c r="H27" s="13">
        <f t="shared" si="0"/>
        <v>0</v>
      </c>
    </row>
    <row r="28" spans="1:9" ht="28.5" thickBot="1" x14ac:dyDescent="0.4">
      <c r="A28" s="46" t="s">
        <v>311</v>
      </c>
      <c r="B28" s="18" t="s">
        <v>331</v>
      </c>
      <c r="C28" s="272"/>
      <c r="D28" s="266" t="s">
        <v>315</v>
      </c>
      <c r="E28" s="271">
        <f>SUM('טבלה 5.1.2'!M40:M44)</f>
        <v>0</v>
      </c>
      <c r="H28" s="13">
        <f t="shared" si="0"/>
        <v>0</v>
      </c>
    </row>
    <row r="29" spans="1:9" ht="15" thickBot="1" x14ac:dyDescent="0.4">
      <c r="A29" s="46" t="s">
        <v>312</v>
      </c>
      <c r="B29" s="273" t="s">
        <v>383</v>
      </c>
      <c r="C29" s="272"/>
      <c r="D29" s="266" t="s">
        <v>371</v>
      </c>
      <c r="E29" s="271">
        <f>SUM('טבלה 5.1.2'!M46:M50)</f>
        <v>0</v>
      </c>
      <c r="H29" s="13">
        <f t="shared" si="0"/>
        <v>0</v>
      </c>
    </row>
    <row r="30" spans="1:9" ht="28.5" thickBot="1" x14ac:dyDescent="0.4">
      <c r="A30" s="46" t="s">
        <v>334</v>
      </c>
      <c r="B30" s="273" t="s">
        <v>384</v>
      </c>
      <c r="C30" s="270"/>
      <c r="D30" s="266" t="s">
        <v>379</v>
      </c>
      <c r="E30" s="271">
        <f>SUM('טבלה 5.1.2'!M52:M56)</f>
        <v>0</v>
      </c>
      <c r="H30" s="13">
        <f t="shared" si="0"/>
        <v>0</v>
      </c>
    </row>
    <row r="31" spans="1:9" ht="15" thickBot="1" x14ac:dyDescent="0.4">
      <c r="A31" s="46" t="s">
        <v>335</v>
      </c>
      <c r="B31" s="273" t="s">
        <v>477</v>
      </c>
      <c r="C31" s="18" t="s">
        <v>478</v>
      </c>
      <c r="D31" s="266"/>
      <c r="E31" s="271">
        <f>SUM('טבלה 5.1.2'!M58:M69)</f>
        <v>0</v>
      </c>
      <c r="H31" s="13"/>
    </row>
    <row r="32" spans="1:9" ht="42.5" thickBot="1" x14ac:dyDescent="0.4">
      <c r="A32" s="46" t="s">
        <v>376</v>
      </c>
      <c r="B32" s="18" t="s">
        <v>333</v>
      </c>
      <c r="C32" s="18" t="s">
        <v>475</v>
      </c>
      <c r="D32" s="266" t="s">
        <v>332</v>
      </c>
      <c r="E32" s="70"/>
      <c r="H32" s="13">
        <f t="shared" si="0"/>
        <v>0</v>
      </c>
    </row>
    <row r="33" spans="1:9" ht="15" thickBot="1" x14ac:dyDescent="0.4">
      <c r="A33" s="46" t="s">
        <v>377</v>
      </c>
      <c r="B33" s="273" t="s">
        <v>340</v>
      </c>
      <c r="C33" s="270" t="s">
        <v>336</v>
      </c>
      <c r="D33" s="266" t="s">
        <v>337</v>
      </c>
      <c r="E33" s="70"/>
      <c r="H33" s="13">
        <f t="shared" si="0"/>
        <v>0</v>
      </c>
    </row>
    <row r="34" spans="1:9" ht="15" thickBot="1" x14ac:dyDescent="0.4">
      <c r="A34" s="46" t="s">
        <v>476</v>
      </c>
      <c r="B34" s="273" t="s">
        <v>339</v>
      </c>
      <c r="C34" s="270" t="s">
        <v>481</v>
      </c>
      <c r="D34" s="266" t="s">
        <v>338</v>
      </c>
      <c r="E34" s="70"/>
      <c r="H34" s="13">
        <f t="shared" si="0"/>
        <v>0</v>
      </c>
    </row>
    <row r="35" spans="1:9" ht="30" customHeight="1" thickTop="1" thickBot="1" x14ac:dyDescent="0.4">
      <c r="A35" s="267"/>
      <c r="B35" s="329" t="s">
        <v>482</v>
      </c>
      <c r="C35" s="330"/>
      <c r="D35" s="331"/>
      <c r="E35" s="268">
        <f>SUM(E21:E34)</f>
        <v>0</v>
      </c>
    </row>
    <row r="36" spans="1:9" ht="15" thickTop="1" x14ac:dyDescent="0.35"/>
    <row r="37" spans="1:9" ht="18.5" x14ac:dyDescent="0.35">
      <c r="A37" s="265" t="s">
        <v>508</v>
      </c>
    </row>
    <row r="38" spans="1:9" ht="5" customHeight="1" thickBot="1" x14ac:dyDescent="0.4"/>
    <row r="39" spans="1:9" ht="165.5" customHeight="1" thickBot="1" x14ac:dyDescent="0.4">
      <c r="A39" s="326" t="s">
        <v>515</v>
      </c>
      <c r="B39" s="327"/>
      <c r="C39" s="327"/>
      <c r="D39" s="327"/>
      <c r="E39" s="327"/>
      <c r="F39" s="328"/>
      <c r="H39" s="149" t="s">
        <v>13</v>
      </c>
      <c r="I39" s="149" t="s">
        <v>16</v>
      </c>
    </row>
    <row r="40" spans="1:9" ht="15" thickBot="1" x14ac:dyDescent="0.4">
      <c r="F40"/>
    </row>
    <row r="41" spans="1:9" ht="42" customHeight="1" thickTop="1" thickBot="1" x14ac:dyDescent="0.4">
      <c r="A41" s="332" t="s">
        <v>507</v>
      </c>
      <c r="B41" s="332"/>
      <c r="C41" s="332"/>
      <c r="D41" s="332"/>
      <c r="E41" s="185"/>
      <c r="F41"/>
      <c r="H41" s="13">
        <f>IF(E41&lt;&gt;"",1,0)</f>
        <v>0</v>
      </c>
      <c r="I41" s="13">
        <f>H41</f>
        <v>0</v>
      </c>
    </row>
    <row r="42" spans="1:9" ht="15" thickTop="1" x14ac:dyDescent="0.35"/>
  </sheetData>
  <sheetProtection algorithmName="SHA-512" hashValue="+gP6mEs7oX5RCyoZhkE5OWH7dtE/4q/ClnAS9GgQK7n0nqQSYmrx7menfPDFXEReP1mdW8tZBNV/RXSl6mgg3A==" saltValue="xVPWAjh38rwwTnaofrxadg==" spinCount="100000" sheet="1" objects="1" scenarios="1" selectLockedCells="1"/>
  <mergeCells count="5">
    <mergeCell ref="A3:F3"/>
    <mergeCell ref="B35:D35"/>
    <mergeCell ref="B14:D14"/>
    <mergeCell ref="A39:F39"/>
    <mergeCell ref="A41:D41"/>
  </mergeCells>
  <phoneticPr fontId="29" type="noConversion"/>
  <conditionalFormatting sqref="L3">
    <cfRule type="cellIs" dxfId="3" priority="5" operator="equal">
      <formula>"מולאו כל השדות"</formula>
    </cfRule>
    <cfRule type="cellIs" dxfId="2" priority="6" operator="equal">
      <formula>"גיליון לא תקין - לא מולאו כל שדות החובה"</formula>
    </cfRule>
  </conditionalFormatting>
  <conditionalFormatting sqref="L7">
    <cfRule type="cellIs" dxfId="1" priority="1" operator="equal">
      <formula>"עלות בטווח המותר"</formula>
    </cfRule>
    <cfRule type="cellIs" dxfId="0" priority="2" operator="equal">
      <formula>"עלות מחוץ לטווח המותר"</formula>
    </cfRule>
  </conditionalFormatting>
  <dataValidations count="4">
    <dataValidation type="whole" operator="greaterThan" allowBlank="1" showInputMessage="1" showErrorMessage="1" error="יש להזין מספר שלם גדול מ- 0" sqref="E32:E34 E19:E22 E8:E13" xr:uid="{00000000-0002-0000-0800-000002000000}">
      <formula1>0</formula1>
    </dataValidation>
    <dataValidation type="whole" operator="greaterThanOrEqual" allowBlank="1" showInputMessage="1" showErrorMessage="1" error="יש להזין מספר שלם גדול מ- 0" sqref="E23:E31" xr:uid="{24A28834-3721-4B92-BA20-F629C79115D5}">
      <formula1>0</formula1>
    </dataValidation>
    <dataValidation operator="greaterThan" allowBlank="1" showInputMessage="1" showErrorMessage="1" error="יש להזין מספר שלם גדול מ- 0" sqref="E30:E31" xr:uid="{2E3CC248-58B6-4045-866A-DD9031E11C85}"/>
    <dataValidation type="decimal" allowBlank="1" showInputMessage="1" showErrorMessage="1" error="יש להזין אחוז בין 0% ל 12.5%" sqref="E41" xr:uid="{C3A1C700-EEA6-4241-991F-6122DBA9644B}">
      <formula1>0</formula1>
      <formula2>0.125</formula2>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6"/>
  <sheetViews>
    <sheetView rightToLeft="1" tabSelected="1" zoomScale="112" zoomScaleNormal="112" workbookViewId="0">
      <selection activeCell="C10" sqref="C10"/>
    </sheetView>
  </sheetViews>
  <sheetFormatPr defaultRowHeight="14.5" x14ac:dyDescent="0.35"/>
  <cols>
    <col min="2" max="2" width="50.6328125" customWidth="1"/>
    <col min="3" max="3" width="38.6328125" customWidth="1"/>
    <col min="4" max="4" width="20.6328125" customWidth="1"/>
    <col min="5" max="5" width="21.81640625" customWidth="1"/>
    <col min="6" max="6" width="2.26953125" customWidth="1"/>
    <col min="7" max="7" width="16.36328125" bestFit="1" customWidth="1"/>
  </cols>
  <sheetData>
    <row r="1" spans="1:7" s="37" customFormat="1" ht="21" x14ac:dyDescent="0.35">
      <c r="A1" s="44" t="s">
        <v>361</v>
      </c>
      <c r="C1" s="38"/>
      <c r="D1"/>
      <c r="E1"/>
      <c r="F1"/>
      <c r="G1"/>
    </row>
    <row r="2" spans="1:7" s="37" customFormat="1" ht="4.5" customHeight="1" thickBot="1" x14ac:dyDescent="0.4">
      <c r="A2" s="44"/>
      <c r="C2" s="38"/>
      <c r="D2"/>
      <c r="E2"/>
      <c r="F2"/>
      <c r="G2"/>
    </row>
    <row r="3" spans="1:7" s="12" customFormat="1" ht="45" customHeight="1" thickBot="1" x14ac:dyDescent="0.4">
      <c r="A3" s="291" t="s">
        <v>360</v>
      </c>
      <c r="B3" s="292"/>
      <c r="C3" s="292"/>
      <c r="D3" s="292"/>
      <c r="E3" s="293"/>
      <c r="G3" s="54"/>
    </row>
    <row r="5" spans="1:7" ht="18.5" x14ac:dyDescent="0.45">
      <c r="A5" s="175" t="s">
        <v>511</v>
      </c>
    </row>
    <row r="6" spans="1:7" ht="15" thickBot="1" x14ac:dyDescent="0.4"/>
    <row r="7" spans="1:7" ht="15.5" thickTop="1" thickBot="1" x14ac:dyDescent="0.4">
      <c r="A7" s="32" t="s">
        <v>45</v>
      </c>
      <c r="B7" s="48" t="s">
        <v>46</v>
      </c>
      <c r="C7" s="49" t="s">
        <v>368</v>
      </c>
      <c r="D7" s="31" t="s">
        <v>47</v>
      </c>
      <c r="E7" s="40" t="s">
        <v>48</v>
      </c>
    </row>
    <row r="8" spans="1:7" ht="29" thickTop="1" thickBot="1" x14ac:dyDescent="0.4">
      <c r="A8" s="177" t="s">
        <v>21</v>
      </c>
      <c r="B8" s="178" t="s">
        <v>106</v>
      </c>
      <c r="C8" s="179" t="s">
        <v>531</v>
      </c>
      <c r="D8" s="179">
        <v>1</v>
      </c>
      <c r="E8" s="180">
        <f>'טבלה 5.1.2'!K70*D8</f>
        <v>0</v>
      </c>
    </row>
    <row r="9" spans="1:7" ht="28.5" thickBot="1" x14ac:dyDescent="0.4">
      <c r="A9" s="46" t="s">
        <v>22</v>
      </c>
      <c r="B9" s="50" t="s">
        <v>428</v>
      </c>
      <c r="C9" s="51" t="s">
        <v>362</v>
      </c>
      <c r="D9" s="51">
        <v>1</v>
      </c>
      <c r="E9" s="59">
        <f>'טבלה 5.2.1 א'!F20*D9</f>
        <v>0</v>
      </c>
    </row>
    <row r="10" spans="1:7" ht="15" thickBot="1" x14ac:dyDescent="0.4">
      <c r="A10" s="46" t="s">
        <v>486</v>
      </c>
      <c r="B10" s="50" t="s">
        <v>488</v>
      </c>
      <c r="C10" s="51" t="s">
        <v>491</v>
      </c>
      <c r="D10" s="51">
        <v>5</v>
      </c>
      <c r="E10" s="59">
        <f>'טבלה 5.4'!$E$14*'טבלה 5.6'!D10</f>
        <v>0</v>
      </c>
    </row>
    <row r="11" spans="1:7" ht="15" thickBot="1" x14ac:dyDescent="0.4">
      <c r="A11" s="157" t="s">
        <v>487</v>
      </c>
      <c r="B11" s="53" t="s">
        <v>492</v>
      </c>
      <c r="C11" s="158" t="s">
        <v>493</v>
      </c>
      <c r="D11" s="158">
        <v>5</v>
      </c>
      <c r="E11" s="181">
        <f>'טבלה 5.4'!$E$35*D11</f>
        <v>0</v>
      </c>
    </row>
    <row r="12" spans="1:7" ht="15.5" thickTop="1" thickBot="1" x14ac:dyDescent="0.4">
      <c r="A12" s="56"/>
      <c r="B12" s="57"/>
      <c r="C12" s="333" t="s">
        <v>512</v>
      </c>
      <c r="D12" s="334"/>
      <c r="E12" s="182">
        <f>SUM(E8:E11)</f>
        <v>0</v>
      </c>
    </row>
    <row r="13" spans="1:7" ht="15" thickTop="1" x14ac:dyDescent="0.35">
      <c r="A13" s="56"/>
      <c r="B13" s="57"/>
      <c r="C13" s="56"/>
      <c r="D13" s="56"/>
      <c r="E13" s="58"/>
    </row>
    <row r="14" spans="1:7" ht="18.5" x14ac:dyDescent="0.45">
      <c r="A14" s="175" t="s">
        <v>494</v>
      </c>
    </row>
    <row r="15" spans="1:7" ht="15" thickBot="1" x14ac:dyDescent="0.4"/>
    <row r="16" spans="1:7" ht="15.5" thickTop="1" thickBot="1" x14ac:dyDescent="0.4">
      <c r="A16" s="32" t="s">
        <v>45</v>
      </c>
      <c r="B16" s="48" t="s">
        <v>46</v>
      </c>
      <c r="C16" s="49" t="s">
        <v>368</v>
      </c>
      <c r="D16" s="31" t="s">
        <v>47</v>
      </c>
      <c r="E16" s="40" t="s">
        <v>48</v>
      </c>
    </row>
    <row r="17" spans="1:7" ht="29" thickTop="1" thickBot="1" x14ac:dyDescent="0.4">
      <c r="A17" s="46" t="s">
        <v>489</v>
      </c>
      <c r="B17" s="50" t="s">
        <v>488</v>
      </c>
      <c r="C17" s="176" t="s">
        <v>504</v>
      </c>
      <c r="D17" s="51">
        <v>10</v>
      </c>
      <c r="E17" s="59">
        <f>'טבלה 5.4'!$E$14*'טבלה 5.6'!D17</f>
        <v>0</v>
      </c>
    </row>
    <row r="18" spans="1:7" ht="28.5" thickBot="1" x14ac:dyDescent="0.4">
      <c r="A18" s="46" t="s">
        <v>490</v>
      </c>
      <c r="B18" s="50" t="s">
        <v>492</v>
      </c>
      <c r="C18" s="176" t="s">
        <v>505</v>
      </c>
      <c r="D18" s="51">
        <v>10</v>
      </c>
      <c r="E18" s="59">
        <f>'טבלה 5.4'!$E$35*D18</f>
        <v>0</v>
      </c>
    </row>
    <row r="19" spans="1:7" ht="28.5" customHeight="1" thickBot="1" x14ac:dyDescent="0.4">
      <c r="A19" s="46" t="s">
        <v>495</v>
      </c>
      <c r="B19" s="50" t="s">
        <v>346</v>
      </c>
      <c r="C19" s="176" t="s">
        <v>498</v>
      </c>
      <c r="D19" s="51">
        <v>100</v>
      </c>
      <c r="E19" s="159">
        <f>'טבלה 5.3'!E6*D19</f>
        <v>0</v>
      </c>
    </row>
    <row r="20" spans="1:7" ht="28.5" customHeight="1" thickBot="1" x14ac:dyDescent="0.4">
      <c r="A20" s="46" t="s">
        <v>496</v>
      </c>
      <c r="B20" s="50" t="s">
        <v>500</v>
      </c>
      <c r="C20" s="176" t="s">
        <v>502</v>
      </c>
      <c r="D20" s="52">
        <f>15*5000</f>
        <v>75000</v>
      </c>
      <c r="E20" s="159">
        <f>'טבלה 5.1.1'!$L$7*'טבלה 5.6'!D20</f>
        <v>0</v>
      </c>
    </row>
    <row r="21" spans="1:7" ht="44.5" customHeight="1" thickBot="1" x14ac:dyDescent="0.4">
      <c r="A21" s="46" t="s">
        <v>499</v>
      </c>
      <c r="B21" s="50" t="s">
        <v>530</v>
      </c>
      <c r="C21" s="176" t="s">
        <v>510</v>
      </c>
      <c r="D21" s="51">
        <v>10</v>
      </c>
      <c r="E21" s="159">
        <f>D21*20000*'טבלה 5.4'!E41*'טבלה 5.1.1'!L7</f>
        <v>0</v>
      </c>
    </row>
    <row r="22" spans="1:7" ht="28.5" thickBot="1" x14ac:dyDescent="0.4">
      <c r="A22" s="46" t="s">
        <v>509</v>
      </c>
      <c r="B22" s="50" t="s">
        <v>497</v>
      </c>
      <c r="C22" s="176" t="s">
        <v>503</v>
      </c>
      <c r="D22" s="52">
        <v>10000</v>
      </c>
      <c r="E22" s="159">
        <f>'טבלה 5.1.1'!$L$33*'טבלה 5.6'!D22</f>
        <v>0</v>
      </c>
    </row>
    <row r="23" spans="1:7" ht="15.5" thickTop="1" thickBot="1" x14ac:dyDescent="0.4">
      <c r="A23" s="56"/>
      <c r="B23" s="57"/>
      <c r="C23" s="333" t="s">
        <v>501</v>
      </c>
      <c r="D23" s="334"/>
      <c r="E23" s="59">
        <f>SUM(E17:E22)</f>
        <v>0</v>
      </c>
    </row>
    <row r="24" spans="1:7" ht="15.5" thickTop="1" thickBot="1" x14ac:dyDescent="0.4">
      <c r="A24" s="56"/>
      <c r="B24" s="57"/>
      <c r="C24" s="56"/>
      <c r="D24" s="56"/>
      <c r="E24" s="58"/>
      <c r="G24" s="55"/>
    </row>
    <row r="25" spans="1:7" ht="15" thickBot="1" x14ac:dyDescent="0.4">
      <c r="A25" s="56"/>
      <c r="B25" s="57"/>
      <c r="C25" s="56"/>
      <c r="D25" s="56"/>
      <c r="E25" s="160">
        <f>E23+E12</f>
        <v>0</v>
      </c>
      <c r="G25" s="55"/>
    </row>
    <row r="26" spans="1:7" ht="19" thickBot="1" x14ac:dyDescent="0.4">
      <c r="E26" s="161" t="s">
        <v>49</v>
      </c>
    </row>
  </sheetData>
  <sheetProtection algorithmName="SHA-512" hashValue="7EH/D1DK8ZB5c5ZfIq+7QKnKBRiILQN+y5/+CnGZouaKKF3ssEObJQ8szJgavkgXVJA/tOZKpZSnA8DTD7E8HA==" saltValue="wLrDLFc9Y/3qHTNg5LBonw==" spinCount="100000" sheet="1" objects="1" scenarios="1" selectLockedCells="1"/>
  <mergeCells count="3">
    <mergeCell ref="A3:E3"/>
    <mergeCell ref="C12:D12"/>
    <mergeCell ref="C23:D2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http://svpsps16.prod.root.moch.gov.il/_cts/NewMochLetter(-339540308)/2585c0cfe4f3b3c8customXsn.xsn</xsnLocation>
  <cached>True</cached>
  <openByDefault>False</openByDefault>
  <xsnScope>http://svpsps16.prod.root.moch.gov.il</xsnScope>
</customXs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ochCity xmlns="ae7075b7-aa27-4bc2-8aaf-7e69faaca98e" xsi:nil="true"/>
    <MochName xmlns="ae7075b7-aa27-4bc2-8aaf-7e69faaca98e" xsi:nil="true"/>
    <MochFax xmlns="ae7075b7-aa27-4bc2-8aaf-7e69faaca98e" xsi:nil="true"/>
    <Categories xmlns="01ef257b-df91-471e-ac63-7f0fedb731b6" xsi:nil="true"/>
    <MochEmail xmlns="ae7075b7-aa27-4bc2-8aaf-7e69faaca98e" xsi:nil="true"/>
    <MochCityAddress xmlns="32253ff2-5021-481a-b399-07ac80de3d98" xsi:nil="true"/>
    <MochAddress xmlns="ae7075b7-aa27-4bc2-8aaf-7e69faaca98e" xsi:nil="true"/>
    <MochSignature xmlns="ae7075b7-aa27-4bc2-8aaf-7e69faaca98e" xsi:nil="true"/>
    <Addressees xmlns="c1dca751-b4d0-4120-a115-991a9392fefd" xsi:nil="true"/>
    <MochPhone xmlns="ae7075b7-aa27-4bc2-8aaf-7e69faaca98e" xsi:nil="true"/>
    <MochSignerName xmlns="ae7075b7-aa27-4bc2-8aaf-7e69faaca98e" xsi:nil="true"/>
    <DocID xmlns="c1dca751-b4d0-4120-a115-991a9392fefd">2023092802027</DocID>
    <MochDepartment xmlns="ae7075b7-aa27-4bc2-8aaf-7e69faaca98e" xsi:nil="true"/>
    <MochMailAddress xmlns="32253ff2-5021-481a-b399-07ac80de3d98" xsi:nil="true"/>
  </documentManagement>
</p:properties>
</file>

<file path=customXml/item4.xml><?xml version="1.0" encoding="utf-8"?>
<ct:contentTypeSchema xmlns:ct="http://schemas.microsoft.com/office/2006/metadata/contentType" xmlns:ma="http://schemas.microsoft.com/office/2006/metadata/properties/metaAttributes" ct:_="" ma:_="" ma:contentTypeName="מכתב עם לוגו" ma:contentTypeID="0x010100FA8D25DBDF7EC84E8BCC320FF9B3F90D021300B2DF428160CB0B40A48D84C3506A833F" ma:contentTypeVersion="200" ma:contentTypeDescription="" ma:contentTypeScope="" ma:versionID="c3c9f49d927c2e720fb9bafb5e733430">
  <xsd:schema xmlns:xsd="http://www.w3.org/2001/XMLSchema" xmlns:xs="http://www.w3.org/2001/XMLSchema" xmlns:p="http://schemas.microsoft.com/office/2006/metadata/properties" xmlns:ns3="c1dca751-b4d0-4120-a115-991a9392fefd" xmlns:ns4="ae7075b7-aa27-4bc2-8aaf-7e69faaca98e" xmlns:ns5="32253ff2-5021-481a-b399-07ac80de3d98" xmlns:ns6="01ef257b-df91-471e-ac63-7f0fedb731b6" targetNamespace="http://schemas.microsoft.com/office/2006/metadata/properties" ma:root="true" ma:fieldsID="2e3550673267a7cf4a673c7e9f4efadd" ns3:_="" ns4:_="" ns5:_="" ns6:_="">
    <xsd:import namespace="c1dca751-b4d0-4120-a115-991a9392fefd"/>
    <xsd:import namespace="ae7075b7-aa27-4bc2-8aaf-7e69faaca98e"/>
    <xsd:import namespace="32253ff2-5021-481a-b399-07ac80de3d98"/>
    <xsd:import namespace="01ef257b-df91-471e-ac63-7f0fedb731b6"/>
    <xsd:element name="properties">
      <xsd:complexType>
        <xsd:sequence>
          <xsd:element name="documentManagement">
            <xsd:complexType>
              <xsd:all>
                <xsd:element ref="ns3:DocID" minOccurs="0"/>
                <xsd:element ref="ns3:Addressees" minOccurs="0"/>
                <xsd:element ref="ns4:MochAddress" minOccurs="0"/>
                <xsd:element ref="ns4:MochDepartment" minOccurs="0"/>
                <xsd:element ref="ns4:MochCity" minOccurs="0"/>
                <xsd:element ref="ns4:MochEmail" minOccurs="0"/>
                <xsd:element ref="ns4:MochFax" minOccurs="0"/>
                <xsd:element ref="ns4:MochName" minOccurs="0"/>
                <xsd:element ref="ns4:MochPhone" minOccurs="0"/>
                <xsd:element ref="ns4:MochSignature" minOccurs="0"/>
                <xsd:element ref="ns4:MochSignerName" minOccurs="0"/>
                <xsd:element ref="ns5:SharedWithUsers" minOccurs="0"/>
                <xsd:element ref="ns6:Categories" minOccurs="0"/>
                <xsd:element ref="ns5:MochCityAddress" minOccurs="0"/>
                <xsd:element ref="ns5:MochMailAddres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dca751-b4d0-4120-a115-991a9392fefd" elementFormDefault="qualified">
    <xsd:import namespace="http://schemas.microsoft.com/office/2006/documentManagement/types"/>
    <xsd:import namespace="http://schemas.microsoft.com/office/infopath/2007/PartnerControls"/>
    <xsd:element name="DocID" ma:index="3" nillable="true" ma:displayName="סימוכין" ma:default="" ma:internalName="DocID" ma:readOnly="false">
      <xsd:simpleType>
        <xsd:restriction base="dms:Text">
          <xsd:maxLength value="16"/>
        </xsd:restriction>
      </xsd:simpleType>
    </xsd:element>
    <xsd:element name="Addressees" ma:index="10" nillable="true" ma:displayName="מכותבים" ma:internalName="Addresse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7075b7-aa27-4bc2-8aaf-7e69faaca98e" elementFormDefault="qualified">
    <xsd:import namespace="http://schemas.microsoft.com/office/2006/documentManagement/types"/>
    <xsd:import namespace="http://schemas.microsoft.com/office/infopath/2007/PartnerControls"/>
    <xsd:element name="MochAddress" ma:index="11" nillable="true" ma:displayName="MochAddress" ma:default="" ma:internalName="MochAddress" ma:readOnly="false">
      <xsd:simpleType>
        <xsd:restriction base="dms:Text">
          <xsd:maxLength value="255"/>
        </xsd:restriction>
      </xsd:simpleType>
    </xsd:element>
    <xsd:element name="MochDepartment" ma:index="12" nillable="true" ma:displayName="MochDepartment" ma:default="" ma:internalName="MochDepartment" ma:readOnly="false">
      <xsd:simpleType>
        <xsd:restriction base="dms:Text">
          <xsd:maxLength value="255"/>
        </xsd:restriction>
      </xsd:simpleType>
    </xsd:element>
    <xsd:element name="MochCity" ma:index="13" nillable="true" ma:displayName="MochCity" ma:default="" ma:internalName="MochCity" ma:readOnly="false">
      <xsd:simpleType>
        <xsd:restriction base="dms:Text">
          <xsd:maxLength value="255"/>
        </xsd:restriction>
      </xsd:simpleType>
    </xsd:element>
    <xsd:element name="MochEmail" ma:index="14" nillable="true" ma:displayName="MochEmail" ma:default="" ma:internalName="MochEmail" ma:readOnly="false">
      <xsd:simpleType>
        <xsd:restriction base="dms:Text">
          <xsd:maxLength value="255"/>
        </xsd:restriction>
      </xsd:simpleType>
    </xsd:element>
    <xsd:element name="MochFax" ma:index="15" nillable="true" ma:displayName="MochFax" ma:default="" ma:internalName="MochFax" ma:readOnly="false">
      <xsd:simpleType>
        <xsd:restriction base="dms:Text">
          <xsd:maxLength value="255"/>
        </xsd:restriction>
      </xsd:simpleType>
    </xsd:element>
    <xsd:element name="MochName" ma:index="16" nillable="true" ma:displayName="MochName" ma:default="" ma:internalName="MochName" ma:readOnly="false">
      <xsd:simpleType>
        <xsd:restriction base="dms:Text">
          <xsd:maxLength value="255"/>
        </xsd:restriction>
      </xsd:simpleType>
    </xsd:element>
    <xsd:element name="MochPhone" ma:index="17" nillable="true" ma:displayName="MochPhone" ma:default="" ma:internalName="MochPhone" ma:readOnly="false">
      <xsd:simpleType>
        <xsd:restriction base="dms:Text">
          <xsd:maxLength value="255"/>
        </xsd:restriction>
      </xsd:simpleType>
    </xsd:element>
    <xsd:element name="MochSignature" ma:index="18" nillable="true" ma:displayName="MochSignature" ma:internalName="MochSignature" ma:readOnly="false">
      <xsd:simpleType>
        <xsd:restriction base="dms:Note">
          <xsd:maxLength value="255"/>
        </xsd:restriction>
      </xsd:simpleType>
    </xsd:element>
    <xsd:element name="MochSignerName" ma:index="19" nillable="true" ma:displayName="MochSignerName" ma:default="" ma:internalName="MochSignerName0"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253ff2-5021-481a-b399-07ac80de3d98" elementFormDefault="qualified">
    <xsd:import namespace="http://schemas.microsoft.com/office/2006/documentManagement/types"/>
    <xsd:import namespace="http://schemas.microsoft.com/office/infopath/2007/PartnerControls"/>
    <xsd:element name="SharedWithUsers" ma:index="20" nillable="true" ma:displayName="משותף עם"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ochCityAddress" ma:index="22" nillable="true" ma:displayName="MochCityAddress" ma:internalName="MochCityAddress">
      <xsd:simpleType>
        <xsd:restriction base="dms:Text">
          <xsd:maxLength value="255"/>
        </xsd:restriction>
      </xsd:simpleType>
    </xsd:element>
    <xsd:element name="MochMailAddress" ma:index="23" nillable="true" ma:displayName="MochMailAddress" ma:internalName="MochMailAddres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ef257b-df91-471e-ac63-7f0fedb731b6" elementFormDefault="qualified">
    <xsd:import namespace="http://schemas.microsoft.com/office/2006/documentManagement/types"/>
    <xsd:import namespace="http://schemas.microsoft.com/office/infopath/2007/PartnerControls"/>
    <xsd:element name="Categories" ma:index="21" nillable="true" ma:displayName="קטגוריות" ma:internalName="Categorie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סוג תוכן"/>
        <xsd:element ref="dc:title" minOccurs="0" maxOccurs="1" ma:index="1" ma:displayName="כותרת"/>
        <xsd:element ref="dc:subject" minOccurs="0" maxOccurs="1"/>
        <xsd:element ref="dc:description" minOccurs="0" maxOccurs="1"/>
        <xsd:element name="keywords" minOccurs="0" maxOccurs="1" type="xsd:string" ma:index="2" ma:displayName="מילות מפתח"/>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F77227-EC2F-49EE-94DE-CA4832C8EF59}"/>
</file>

<file path=customXml/itemProps2.xml><?xml version="1.0" encoding="utf-8"?>
<ds:datastoreItem xmlns:ds="http://schemas.openxmlformats.org/officeDocument/2006/customXml" ds:itemID="{48F0CF0E-2A61-427D-B815-0AAF1DFF6C58}">
  <ds:schemaRefs>
    <ds:schemaRef ds:uri="http://schemas.microsoft.com/sharepoint/v3/contenttype/forms"/>
  </ds:schemaRefs>
</ds:datastoreItem>
</file>

<file path=customXml/itemProps3.xml><?xml version="1.0" encoding="utf-8"?>
<ds:datastoreItem xmlns:ds="http://schemas.openxmlformats.org/officeDocument/2006/customXml" ds:itemID="{33F57C90-B0EE-45A9-AA08-0D19F6437A6E}">
  <ds:schemaRefs>
    <ds:schemaRef ds:uri="http://purl.org/dc/dcmitype/"/>
    <ds:schemaRef ds:uri="http://purl.org/dc/elements/1.1/"/>
    <ds:schemaRef ds:uri="http://purl.org/dc/terms/"/>
    <ds:schemaRef ds:uri="http://schemas.microsoft.com/office/2006/documentManagement/types"/>
    <ds:schemaRef ds:uri="8e178596-744c-4bbf-a8c5-00917b94ef90"/>
    <ds:schemaRef ds:uri="http://schemas.microsoft.com/office/infopath/2007/PartnerControls"/>
    <ds:schemaRef ds:uri="http://schemas.microsoft.com/office/2006/metadata/properties"/>
    <ds:schemaRef ds:uri="http://schemas.openxmlformats.org/package/2006/metadata/core-properties"/>
    <ds:schemaRef ds:uri="e160ae35-a7c5-4e84-aae5-a375e8de8b24"/>
    <ds:schemaRef ds:uri="http://www.w3.org/XML/1998/namespace"/>
  </ds:schemaRefs>
</ds:datastoreItem>
</file>

<file path=customXml/itemProps4.xml><?xml version="1.0" encoding="utf-8"?>
<ds:datastoreItem xmlns:ds="http://schemas.openxmlformats.org/officeDocument/2006/customXml" ds:itemID="{31833492-8DB0-445D-A36F-A19848DAB66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מקרא</vt:lpstr>
      <vt:lpstr>טבלה 5.1.1</vt:lpstr>
      <vt:lpstr>טבלה 5.1.2</vt:lpstr>
      <vt:lpstr>טבלה 5.2.1 א</vt:lpstr>
      <vt:lpstr>טבלאות 5.2.1 ב</vt:lpstr>
      <vt:lpstr>טבלה 5.3</vt:lpstr>
      <vt:lpstr>טבלה 5.4</vt:lpstr>
      <vt:lpstr>טבלה 5.6</vt:lpstr>
      <vt:lpstr>'טבלה 5.1.2'!_Ref403938284</vt:lpstr>
      <vt:lpstr>'טבלאות 5.2.1 ב'!_Ref97637344</vt:lpstr>
      <vt:lpstr>'טבלה 5.4'!_Toc345492034</vt:lpstr>
      <vt:lpstr>'טבלה 5.4'!_Toc54878998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Doron</dc:creator>
  <cp:lastModifiedBy>Doron Zemer</cp:lastModifiedBy>
  <dcterms:created xsi:type="dcterms:W3CDTF">2015-02-04T14:31:53Z</dcterms:created>
  <dcterms:modified xsi:type="dcterms:W3CDTF">2023-09-26T22:35:34Z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0x010100FA8D25DBDF7EC84E8BCC320FF9B3F90D021300B2DF428160CB0B40A48D84C3506A833F</vt:lpwstr>
  </property>
  <property fmtid="{D5CDD505-2E9C-101B-9397-08002B2CF9AE}" pid="3" name="_dlc_DocIdItemGuid">
    <vt:lpwstr>98932a12-340e-4b35-a9a7-692e6e0fd9e5</vt:lpwstr>
  </property>
</Properties>
</file>